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191" windowWidth="13020" windowHeight="8550" activeTab="0"/>
  </bookViews>
  <sheets>
    <sheet name="国保税試算①" sheetId="1" r:id="rId1"/>
    <sheet name="国保税試算②" sheetId="2" r:id="rId2"/>
    <sheet name="国保税試算③" sheetId="3" r:id="rId3"/>
    <sheet name="国保税試算④" sheetId="4" r:id="rId4"/>
    <sheet name="国保税試算⑤" sheetId="5" r:id="rId5"/>
    <sheet name="国保税試算⑥" sheetId="6" r:id="rId6"/>
  </sheets>
  <definedNames>
    <definedName name="_xlnm.Print_Area" localSheetId="0">'国保税試算①'!$A$1:$AJ$46</definedName>
    <definedName name="_xlnm.Print_Area" localSheetId="1">'国保税試算②'!$A$1:$AJ$45</definedName>
    <definedName name="_xlnm.Print_Area" localSheetId="2">'国保税試算③'!$A$1:$AJ$45</definedName>
    <definedName name="_xlnm.Print_Area" localSheetId="3">'国保税試算④'!$A$1:$AJ$46</definedName>
    <definedName name="_xlnm.Print_Area" localSheetId="4">'国保税試算⑤'!$A$1:$AJ$46</definedName>
    <definedName name="_xlnm.Print_Area" localSheetId="5">'国保税試算⑥'!$A$1:$AJ$46</definedName>
  </definedNames>
  <calcPr fullCalcOnLoad="1"/>
</workbook>
</file>

<file path=xl/sharedStrings.xml><?xml version="1.0" encoding="utf-8"?>
<sst xmlns="http://schemas.openxmlformats.org/spreadsheetml/2006/main" count="1164" uniqueCount="81">
  <si>
    <t>－</t>
  </si>
  <si>
    <t>×</t>
  </si>
  <si>
    <t>＝</t>
  </si>
  <si>
    <t>年齢</t>
  </si>
  <si>
    <t>=</t>
  </si>
  <si>
    <t>１世帯あたり</t>
  </si>
  <si>
    <t>円</t>
  </si>
  <si>
    <t>※加入者の所得に応じて計算します。</t>
  </si>
  <si>
    <t>※１世帯あたりいくらと計算します。</t>
  </si>
  <si>
    <t>⑥</t>
  </si>
  <si>
    <t>⑦</t>
  </si>
  <si>
    <t>⑧</t>
  </si>
  <si>
    <t>⑨</t>
  </si>
  <si>
    <t>所得額</t>
  </si>
  <si>
    <t>所得割額</t>
  </si>
  <si>
    <t>※加入者数に応じて計算します。</t>
  </si>
  <si>
    <t>世帯主</t>
  </si>
  <si>
    <t>全ての所得の合計</t>
  </si>
  <si>
    <t>年金所得額</t>
  </si>
  <si>
    <t>◆所得割</t>
  </si>
  <si>
    <t>◆均等割</t>
  </si>
  <si>
    <t>◆平等割</t>
  </si>
  <si>
    <t>◇医療分合計</t>
  </si>
  <si>
    <t>　　◆所得割</t>
  </si>
  <si>
    <t>　　　※加入者の所得に応じて計算します。</t>
  </si>
  <si>
    <t>　　※加入者数に応じて計算します。</t>
  </si>
  <si>
    <t>　◆均等割</t>
  </si>
  <si>
    <t>　※加入者数に応じて計算します。</t>
  </si>
  <si>
    <t>　◇介護分合計</t>
  </si>
  <si>
    <r>
      <t>（</t>
    </r>
    <r>
      <rPr>
        <b/>
        <sz val="11"/>
        <rFont val="ＭＳ Ｐゴシック"/>
        <family val="3"/>
      </rPr>
      <t>40歳～64</t>
    </r>
    <r>
      <rPr>
        <sz val="11"/>
        <rFont val="ＭＳ Ｐゴシック"/>
        <family val="3"/>
      </rPr>
      <t>歳の方のみかかります）</t>
    </r>
  </si>
  <si>
    <t>◆資産割</t>
  </si>
  <si>
    <t>　　３４％</t>
  </si>
  <si>
    <t>　◇後期高齢者支援金分合計</t>
  </si>
  <si>
    <t>(</t>
  </si>
  <si>
    <t>330,000)</t>
  </si>
  <si>
    <t>＜対象所得：平成２８年１月～１２月＞</t>
  </si>
  <si>
    <r>
      <rPr>
        <sz val="11"/>
        <color indexed="10"/>
        <rFont val="ＭＳ Ｐゴシック"/>
        <family val="3"/>
      </rPr>
      <t>29</t>
    </r>
    <r>
      <rPr>
        <sz val="11"/>
        <rFont val="ＭＳ Ｐゴシック"/>
        <family val="3"/>
      </rPr>
      <t>年度の固定資産税額（都市計画税を除く）</t>
    </r>
  </si>
  <si>
    <t>妻</t>
  </si>
  <si>
    <t>子</t>
  </si>
  <si>
    <t>〔改正後〕　540,000円</t>
  </si>
  <si>
    <t>〔賦課限度額でない〕</t>
  </si>
  <si>
    <t>賦課限度額引上げ前　：　医療分のみ限度額</t>
  </si>
  <si>
    <r>
      <t>※上限は</t>
    </r>
    <r>
      <rPr>
        <b/>
        <u val="single"/>
        <sz val="14"/>
        <rFont val="ＭＳ Ｐゴシック"/>
        <family val="3"/>
      </rPr>
      <t>510,000円</t>
    </r>
    <r>
      <rPr>
        <b/>
        <sz val="14"/>
        <rFont val="ＭＳ Ｐゴシック"/>
        <family val="3"/>
      </rPr>
      <t>です。</t>
    </r>
  </si>
  <si>
    <r>
      <t>　　※上限は</t>
    </r>
    <r>
      <rPr>
        <b/>
        <u val="single"/>
        <sz val="14"/>
        <rFont val="ＭＳ Ｐゴシック"/>
        <family val="3"/>
      </rPr>
      <t>140,000円</t>
    </r>
    <r>
      <rPr>
        <b/>
        <sz val="14"/>
        <rFont val="ＭＳ Ｐゴシック"/>
        <family val="3"/>
      </rPr>
      <t>です。</t>
    </r>
  </si>
  <si>
    <r>
      <t>　※上限は</t>
    </r>
    <r>
      <rPr>
        <b/>
        <u val="single"/>
        <sz val="14"/>
        <rFont val="ＭＳ Ｐゴシック"/>
        <family val="3"/>
      </rPr>
      <t>120,000円</t>
    </r>
    <r>
      <rPr>
        <b/>
        <sz val="14"/>
        <rFont val="ＭＳ Ｐゴシック"/>
        <family val="3"/>
      </rPr>
      <t>です。</t>
    </r>
  </si>
  <si>
    <r>
      <t>　　　</t>
    </r>
    <r>
      <rPr>
        <b/>
        <u val="single"/>
        <sz val="14"/>
        <rFont val="ＭＳ Ｐゴシック"/>
        <family val="3"/>
      </rPr>
      <t>〔改正後〕　190,000円</t>
    </r>
  </si>
  <si>
    <r>
      <t>　　　</t>
    </r>
    <r>
      <rPr>
        <b/>
        <u val="single"/>
        <sz val="14"/>
        <rFont val="ＭＳ Ｐゴシック"/>
        <family val="3"/>
      </rPr>
      <t>〔改正後〕　160,000円</t>
    </r>
  </si>
  <si>
    <t>〔　賦課限度額　〕</t>
  </si>
  <si>
    <t>①　医療分</t>
  </si>
  <si>
    <t>②　後期高齢者支援金分</t>
  </si>
  <si>
    <t>③　介護分</t>
  </si>
  <si>
    <t>４     人</t>
  </si>
  <si>
    <t>２     人</t>
  </si>
  <si>
    <t>１     人</t>
  </si>
  <si>
    <t>賦課限度額引上げ後　：　年税額は変わらない</t>
  </si>
  <si>
    <t xml:space="preserve">（　　12,148,200  </t>
  </si>
  <si>
    <t>（　　12,148,200</t>
  </si>
  <si>
    <t>０</t>
  </si>
  <si>
    <t>１    人</t>
  </si>
  <si>
    <t>0</t>
  </si>
  <si>
    <t>（　　6,065,800</t>
  </si>
  <si>
    <t>（　　　　　　　　0</t>
  </si>
  <si>
    <t>１５０，０００</t>
  </si>
  <si>
    <t>51,000</t>
  </si>
  <si>
    <t>４    人</t>
  </si>
  <si>
    <t>（　　9,421,000</t>
  </si>
  <si>
    <t>（　　　　　　　0</t>
  </si>
  <si>
    <t>１５０，０００</t>
  </si>
  <si>
    <t>51,000</t>
  </si>
  <si>
    <t>（　　13,966,400</t>
  </si>
  <si>
    <t>（　　　　　　　0</t>
  </si>
  <si>
    <t>１５０，０００</t>
  </si>
  <si>
    <t>51,000</t>
  </si>
  <si>
    <t>賦課限度額引上げ後　：　年7万円の増額</t>
  </si>
  <si>
    <t>賦課限度額引上げ後　：　年１２万円の増額</t>
  </si>
  <si>
    <t>賦課限度額引上げ後　：　年５５，６００円の増額</t>
  </si>
  <si>
    <t>賦課限度額引上げ前　：　医療・後期・介護　限度額</t>
  </si>
  <si>
    <t>（　　　　　　　　　</t>
  </si>
  <si>
    <t>（　　　　　　　　</t>
  </si>
  <si>
    <t>（　16,693,700</t>
  </si>
  <si>
    <t>（　　7,202,000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</si>
</sst>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[Red]\-#,##0&quot;円&quot;"/>
    <numFmt numFmtId="178" formatCode="#,##0_ "/>
    <numFmt numFmtId="179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i/>
      <sz val="12"/>
      <color indexed="10"/>
      <name val="ＭＳ Ｐゴシック"/>
      <family val="3"/>
    </font>
    <font>
      <i/>
      <sz val="11"/>
      <color indexed="10"/>
      <name val="ＭＳ Ｐゴシック"/>
      <family val="3"/>
    </font>
    <font>
      <sz val="10"/>
      <name val="ＭＳ Ｐゴシック"/>
      <family val="3"/>
    </font>
    <font>
      <b/>
      <i/>
      <sz val="18"/>
      <color indexed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0"/>
      <name val="ＭＳ Ｐゴシック"/>
      <family val="3"/>
    </font>
    <font>
      <b/>
      <u val="single"/>
      <sz val="14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8"/>
      <color indexed="8"/>
      <name val="HGP創英角ｺﾞｼｯｸUB"/>
      <family val="3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176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38" fontId="5" fillId="33" borderId="0" xfId="49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38" fontId="0" fillId="33" borderId="0" xfId="49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8" fontId="6" fillId="33" borderId="0" xfId="0" applyNumberFormat="1" applyFont="1" applyFill="1" applyAlignment="1">
      <alignment vertical="center"/>
    </xf>
    <xf numFmtId="38" fontId="0" fillId="33" borderId="0" xfId="0" applyNumberFormat="1" applyFill="1" applyAlignment="1">
      <alignment vertical="center"/>
    </xf>
    <xf numFmtId="38" fontId="9" fillId="33" borderId="0" xfId="49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178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178" fontId="0" fillId="33" borderId="0" xfId="0" applyNumberFormat="1" applyFill="1" applyBorder="1" applyAlignment="1">
      <alignment horizontal="right" vertical="center"/>
    </xf>
    <xf numFmtId="38" fontId="0" fillId="33" borderId="0" xfId="0" applyNumberForma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8" fontId="0" fillId="33" borderId="18" xfId="0" applyNumberForma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10" fontId="0" fillId="33" borderId="0" xfId="0" applyNumberFormat="1" applyFill="1" applyBorder="1" applyAlignment="1">
      <alignment vertical="center"/>
    </xf>
    <xf numFmtId="178" fontId="0" fillId="33" borderId="19" xfId="0" applyNumberFormat="1" applyFill="1" applyBorder="1" applyAlignment="1" applyProtection="1">
      <alignment vertical="center"/>
      <protection/>
    </xf>
    <xf numFmtId="0" fontId="0" fillId="33" borderId="20" xfId="0" applyFill="1" applyBorder="1" applyAlignment="1">
      <alignment vertical="center"/>
    </xf>
    <xf numFmtId="38" fontId="2" fillId="33" borderId="21" xfId="0" applyNumberFormat="1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178" fontId="0" fillId="33" borderId="13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38" fontId="11" fillId="6" borderId="0" xfId="49" applyFont="1" applyFill="1" applyBorder="1" applyAlignment="1">
      <alignment vertical="center"/>
    </xf>
    <xf numFmtId="176" fontId="11" fillId="6" borderId="0" xfId="0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horizontal="right" vertical="center"/>
    </xf>
    <xf numFmtId="0" fontId="7" fillId="6" borderId="13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38" fontId="0" fillId="6" borderId="19" xfId="49" applyFont="1" applyFill="1" applyBorder="1" applyAlignment="1" applyProtection="1">
      <alignment vertical="center"/>
      <protection/>
    </xf>
    <xf numFmtId="0" fontId="0" fillId="6" borderId="0" xfId="0" applyFill="1" applyBorder="1" applyAlignment="1">
      <alignment horizontal="center" vertical="center"/>
    </xf>
    <xf numFmtId="38" fontId="0" fillId="6" borderId="0" xfId="49" applyFont="1" applyFill="1" applyBorder="1" applyAlignment="1">
      <alignment vertical="center"/>
    </xf>
    <xf numFmtId="176" fontId="0" fillId="6" borderId="0" xfId="0" applyNumberFormat="1" applyFill="1" applyBorder="1" applyAlignment="1">
      <alignment vertical="center"/>
    </xf>
    <xf numFmtId="38" fontId="5" fillId="6" borderId="0" xfId="49" applyFont="1" applyFill="1" applyBorder="1" applyAlignment="1">
      <alignment horizontal="right" vertical="center"/>
    </xf>
    <xf numFmtId="0" fontId="5" fillId="6" borderId="0" xfId="0" applyFont="1" applyFill="1" applyBorder="1" applyAlignment="1">
      <alignment vertical="center"/>
    </xf>
    <xf numFmtId="38" fontId="0" fillId="6" borderId="18" xfId="49" applyFont="1" applyFill="1" applyBorder="1" applyAlignment="1" applyProtection="1">
      <alignment vertical="center"/>
      <protection/>
    </xf>
    <xf numFmtId="0" fontId="0" fillId="6" borderId="1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38" fontId="5" fillId="6" borderId="0" xfId="49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38" fontId="0" fillId="6" borderId="0" xfId="0" applyNumberFormat="1" applyFill="1" applyBorder="1" applyAlignment="1">
      <alignment vertical="center"/>
    </xf>
    <xf numFmtId="38" fontId="0" fillId="6" borderId="0" xfId="0" applyNumberForma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38" fontId="10" fillId="6" borderId="0" xfId="49" applyFont="1" applyFill="1" applyBorder="1" applyAlignment="1">
      <alignment vertical="center"/>
    </xf>
    <xf numFmtId="38" fontId="9" fillId="6" borderId="0" xfId="49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49" fontId="0" fillId="6" borderId="0" xfId="49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 vertical="center"/>
    </xf>
    <xf numFmtId="38" fontId="0" fillId="6" borderId="0" xfId="49" applyFont="1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38" fontId="2" fillId="6" borderId="21" xfId="0" applyNumberFormat="1" applyFont="1" applyFill="1" applyBorder="1" applyAlignment="1">
      <alignment horizontal="right"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0" fillId="13" borderId="0" xfId="0" applyFill="1" applyBorder="1" applyAlignment="1">
      <alignment vertical="center"/>
    </xf>
    <xf numFmtId="38" fontId="5" fillId="6" borderId="0" xfId="49" applyFont="1" applyFill="1" applyBorder="1" applyAlignment="1" applyProtection="1">
      <alignment vertical="center"/>
      <protection/>
    </xf>
    <xf numFmtId="38" fontId="0" fillId="6" borderId="0" xfId="49" applyFont="1" applyFill="1" applyBorder="1" applyAlignment="1">
      <alignment horizontal="right" vertical="center"/>
    </xf>
    <xf numFmtId="178" fontId="0" fillId="33" borderId="22" xfId="0" applyNumberFormat="1" applyFill="1" applyBorder="1" applyAlignment="1" applyProtection="1">
      <alignment vertical="center"/>
      <protection/>
    </xf>
    <xf numFmtId="38" fontId="5" fillId="33" borderId="0" xfId="49" applyFont="1" applyFill="1" applyBorder="1" applyAlignment="1" applyProtection="1">
      <alignment vertical="center"/>
      <protection/>
    </xf>
    <xf numFmtId="38" fontId="0" fillId="6" borderId="0" xfId="49" applyFont="1" applyFill="1" applyBorder="1" applyAlignment="1" applyProtection="1">
      <alignment vertical="center"/>
      <protection/>
    </xf>
    <xf numFmtId="178" fontId="0" fillId="33" borderId="23" xfId="0" applyNumberFormat="1" applyFill="1" applyBorder="1" applyAlignment="1" applyProtection="1">
      <alignment vertical="center"/>
      <protection/>
    </xf>
    <xf numFmtId="38" fontId="0" fillId="33" borderId="0" xfId="49" applyFont="1" applyFill="1" applyBorder="1" applyAlignment="1" applyProtection="1">
      <alignment vertical="center"/>
      <protection/>
    </xf>
    <xf numFmtId="49" fontId="0" fillId="6" borderId="0" xfId="0" applyNumberFormat="1" applyFill="1" applyBorder="1" applyAlignment="1">
      <alignment horizontal="left" vertical="center"/>
    </xf>
    <xf numFmtId="49" fontId="5" fillId="6" borderId="0" xfId="49" applyNumberFormat="1" applyFont="1" applyFill="1" applyBorder="1" applyAlignment="1">
      <alignment horizontal="right" vertical="center"/>
    </xf>
    <xf numFmtId="38" fontId="2" fillId="6" borderId="0" xfId="49" applyFont="1" applyFill="1" applyBorder="1" applyAlignment="1">
      <alignment horizontal="right" vertical="center"/>
    </xf>
    <xf numFmtId="0" fontId="0" fillId="6" borderId="12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 horizontal="left" vertical="center"/>
    </xf>
    <xf numFmtId="178" fontId="0" fillId="6" borderId="13" xfId="0" applyNumberFormat="1" applyFill="1" applyBorder="1" applyAlignment="1">
      <alignment horizontal="right" vertical="center"/>
    </xf>
    <xf numFmtId="38" fontId="0" fillId="6" borderId="0" xfId="49" applyFont="1" applyFill="1" applyBorder="1" applyAlignment="1">
      <alignment horizontal="right" vertical="center"/>
    </xf>
    <xf numFmtId="0" fontId="3" fillId="6" borderId="13" xfId="0" applyFont="1" applyFill="1" applyBorder="1" applyAlignment="1">
      <alignment vertical="center"/>
    </xf>
    <xf numFmtId="10" fontId="0" fillId="6" borderId="0" xfId="0" applyNumberForma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38" fontId="0" fillId="6" borderId="0" xfId="49" applyFont="1" applyFill="1" applyBorder="1" applyAlignment="1" applyProtection="1">
      <alignment vertical="center"/>
      <protection/>
    </xf>
    <xf numFmtId="38" fontId="0" fillId="6" borderId="0" xfId="49" applyFont="1" applyFill="1" applyBorder="1" applyAlignment="1">
      <alignment vertical="center"/>
    </xf>
    <xf numFmtId="178" fontId="0" fillId="6" borderId="13" xfId="0" applyNumberFormat="1" applyFill="1" applyBorder="1" applyAlignment="1">
      <alignment vertical="center"/>
    </xf>
    <xf numFmtId="38" fontId="0" fillId="6" borderId="0" xfId="0" applyNumberFormat="1" applyFill="1" applyBorder="1" applyAlignment="1">
      <alignment horizontal="right" vertical="center"/>
    </xf>
    <xf numFmtId="0" fontId="9" fillId="6" borderId="13" xfId="0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0" fontId="5" fillId="6" borderId="13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38" fontId="2" fillId="6" borderId="25" xfId="0" applyNumberFormat="1" applyFont="1" applyFill="1" applyBorder="1" applyAlignment="1">
      <alignment horizontal="right" vertical="center"/>
    </xf>
    <xf numFmtId="0" fontId="0" fillId="6" borderId="0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17" fillId="13" borderId="0" xfId="0" applyFont="1" applyFill="1" applyBorder="1" applyAlignment="1">
      <alignment horizontal="left" vertical="center"/>
    </xf>
    <xf numFmtId="0" fontId="18" fillId="13" borderId="0" xfId="0" applyFont="1" applyFill="1" applyBorder="1" applyAlignment="1">
      <alignment horizontal="left" vertical="center"/>
    </xf>
    <xf numFmtId="0" fontId="0" fillId="6" borderId="26" xfId="0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381000</xdr:rowOff>
    </xdr:from>
    <xdr:to>
      <xdr:col>3</xdr:col>
      <xdr:colOff>333375</xdr:colOff>
      <xdr:row>36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552450" y="7591425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賦課限度額（医療分）</a:t>
          </a:r>
        </a:p>
      </xdr:txBody>
    </xdr:sp>
    <xdr:clientData/>
  </xdr:twoCellAnchor>
  <xdr:twoCellAnchor>
    <xdr:from>
      <xdr:col>18</xdr:col>
      <xdr:colOff>371475</xdr:colOff>
      <xdr:row>32</xdr:row>
      <xdr:rowOff>381000</xdr:rowOff>
    </xdr:from>
    <xdr:to>
      <xdr:col>21</xdr:col>
      <xdr:colOff>114300</xdr:colOff>
      <xdr:row>36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5210175" y="7591425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賦課限度額（支援分）</a:t>
          </a:r>
        </a:p>
      </xdr:txBody>
    </xdr:sp>
    <xdr:clientData/>
  </xdr:twoCellAnchor>
  <xdr:twoCellAnchor>
    <xdr:from>
      <xdr:col>28</xdr:col>
      <xdr:colOff>238125</xdr:colOff>
      <xdr:row>32</xdr:row>
      <xdr:rowOff>390525</xdr:rowOff>
    </xdr:from>
    <xdr:to>
      <xdr:col>30</xdr:col>
      <xdr:colOff>523875</xdr:colOff>
      <xdr:row>36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9648825" y="7600950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賦課限度額（介護分）</a:t>
          </a:r>
        </a:p>
      </xdr:txBody>
    </xdr:sp>
    <xdr:clientData/>
  </xdr:twoCellAnchor>
  <xdr:twoCellAnchor>
    <xdr:from>
      <xdr:col>1</xdr:col>
      <xdr:colOff>371475</xdr:colOff>
      <xdr:row>36</xdr:row>
      <xdr:rowOff>66675</xdr:rowOff>
    </xdr:from>
    <xdr:to>
      <xdr:col>2</xdr:col>
      <xdr:colOff>133350</xdr:colOff>
      <xdr:row>37</xdr:row>
      <xdr:rowOff>76200</xdr:rowOff>
    </xdr:to>
    <xdr:sp>
      <xdr:nvSpPr>
        <xdr:cNvPr id="4" name="下矢印 4"/>
        <xdr:cNvSpPr>
          <a:spLocks/>
        </xdr:cNvSpPr>
      </xdr:nvSpPr>
      <xdr:spPr>
        <a:xfrm>
          <a:off x="904875" y="7962900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676275</xdr:colOff>
      <xdr:row>36</xdr:row>
      <xdr:rowOff>66675</xdr:rowOff>
    </xdr:from>
    <xdr:to>
      <xdr:col>20</xdr:col>
      <xdr:colOff>257175</xdr:colOff>
      <xdr:row>37</xdr:row>
      <xdr:rowOff>76200</xdr:rowOff>
    </xdr:to>
    <xdr:sp>
      <xdr:nvSpPr>
        <xdr:cNvPr id="5" name="下矢印 5"/>
        <xdr:cNvSpPr>
          <a:spLocks/>
        </xdr:cNvSpPr>
      </xdr:nvSpPr>
      <xdr:spPr>
        <a:xfrm>
          <a:off x="5514975" y="7962900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619125</xdr:colOff>
      <xdr:row>36</xdr:row>
      <xdr:rowOff>76200</xdr:rowOff>
    </xdr:from>
    <xdr:to>
      <xdr:col>30</xdr:col>
      <xdr:colOff>152400</xdr:colOff>
      <xdr:row>37</xdr:row>
      <xdr:rowOff>85725</xdr:rowOff>
    </xdr:to>
    <xdr:sp>
      <xdr:nvSpPr>
        <xdr:cNvPr id="6" name="下矢印 6"/>
        <xdr:cNvSpPr>
          <a:spLocks/>
        </xdr:cNvSpPr>
      </xdr:nvSpPr>
      <xdr:spPr>
        <a:xfrm>
          <a:off x="10029825" y="7972425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28</xdr:col>
      <xdr:colOff>933450</xdr:colOff>
      <xdr:row>1</xdr:row>
      <xdr:rowOff>590550</xdr:rowOff>
    </xdr:to>
    <xdr:sp>
      <xdr:nvSpPr>
        <xdr:cNvPr id="7" name="正方形/長方形 7"/>
        <xdr:cNvSpPr>
          <a:spLocks/>
        </xdr:cNvSpPr>
      </xdr:nvSpPr>
      <xdr:spPr>
        <a:xfrm>
          <a:off x="47625" y="38100"/>
          <a:ext cx="10296525" cy="7143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モデルケース①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単身世帯　　４０－６４歳　　固定資産税額：０万円　　　　　－　医療分のみ限度額　－　</a:t>
          </a:r>
        </a:p>
      </xdr:txBody>
    </xdr:sp>
    <xdr:clientData/>
  </xdr:twoCellAnchor>
  <xdr:twoCellAnchor>
    <xdr:from>
      <xdr:col>32</xdr:col>
      <xdr:colOff>304800</xdr:colOff>
      <xdr:row>32</xdr:row>
      <xdr:rowOff>257175</xdr:rowOff>
    </xdr:from>
    <xdr:to>
      <xdr:col>35</xdr:col>
      <xdr:colOff>381000</xdr:colOff>
      <xdr:row>41</xdr:row>
      <xdr:rowOff>142875</xdr:rowOff>
    </xdr:to>
    <xdr:sp>
      <xdr:nvSpPr>
        <xdr:cNvPr id="8" name="正方形/長方形 9"/>
        <xdr:cNvSpPr>
          <a:spLocks/>
        </xdr:cNvSpPr>
      </xdr:nvSpPr>
      <xdr:spPr>
        <a:xfrm>
          <a:off x="11953875" y="7467600"/>
          <a:ext cx="1933575" cy="1543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361950</xdr:colOff>
      <xdr:row>32</xdr:row>
      <xdr:rowOff>314325</xdr:rowOff>
    </xdr:from>
    <xdr:to>
      <xdr:col>34</xdr:col>
      <xdr:colOff>1257300</xdr:colOff>
      <xdr:row>35</xdr:row>
      <xdr:rowOff>19050</xdr:rowOff>
    </xdr:to>
    <xdr:sp>
      <xdr:nvSpPr>
        <xdr:cNvPr id="9" name="正方形/長方形 10"/>
        <xdr:cNvSpPr>
          <a:spLocks/>
        </xdr:cNvSpPr>
      </xdr:nvSpPr>
      <xdr:spPr>
        <a:xfrm>
          <a:off x="12011025" y="7524750"/>
          <a:ext cx="14859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年税額（現行）</a:t>
          </a:r>
        </a:p>
      </xdr:txBody>
    </xdr:sp>
    <xdr:clientData/>
  </xdr:twoCellAnchor>
  <xdr:twoCellAnchor>
    <xdr:from>
      <xdr:col>32</xdr:col>
      <xdr:colOff>342900</xdr:colOff>
      <xdr:row>38</xdr:row>
      <xdr:rowOff>133350</xdr:rowOff>
    </xdr:from>
    <xdr:to>
      <xdr:col>34</xdr:col>
      <xdr:colOff>1247775</xdr:colOff>
      <xdr:row>39</xdr:row>
      <xdr:rowOff>190500</xdr:rowOff>
    </xdr:to>
    <xdr:sp>
      <xdr:nvSpPr>
        <xdr:cNvPr id="10" name="正方形/長方形 11"/>
        <xdr:cNvSpPr>
          <a:spLocks/>
        </xdr:cNvSpPr>
      </xdr:nvSpPr>
      <xdr:spPr>
        <a:xfrm>
          <a:off x="11991975" y="8315325"/>
          <a:ext cx="14954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年税額（改正後）</a:t>
          </a:r>
        </a:p>
      </xdr:txBody>
    </xdr:sp>
    <xdr:clientData/>
  </xdr:twoCellAnchor>
  <xdr:twoCellAnchor>
    <xdr:from>
      <xdr:col>33</xdr:col>
      <xdr:colOff>9525</xdr:colOff>
      <xdr:row>35</xdr:row>
      <xdr:rowOff>9525</xdr:rowOff>
    </xdr:from>
    <xdr:to>
      <xdr:col>35</xdr:col>
      <xdr:colOff>38100</xdr:colOff>
      <xdr:row>38</xdr:row>
      <xdr:rowOff>47625</xdr:rowOff>
    </xdr:to>
    <xdr:sp>
      <xdr:nvSpPr>
        <xdr:cNvPr id="11" name="正方形/長方形 13"/>
        <xdr:cNvSpPr>
          <a:spLocks/>
        </xdr:cNvSpPr>
      </xdr:nvSpPr>
      <xdr:spPr>
        <a:xfrm>
          <a:off x="12049125" y="7762875"/>
          <a:ext cx="14954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699,900</a:t>
          </a:r>
        </a:p>
      </xdr:txBody>
    </xdr:sp>
    <xdr:clientData/>
  </xdr:twoCellAnchor>
  <xdr:twoCellAnchor>
    <xdr:from>
      <xdr:col>35</xdr:col>
      <xdr:colOff>66675</xdr:colOff>
      <xdr:row>35</xdr:row>
      <xdr:rowOff>57150</xdr:rowOff>
    </xdr:from>
    <xdr:to>
      <xdr:col>35</xdr:col>
      <xdr:colOff>428625</xdr:colOff>
      <xdr:row>38</xdr:row>
      <xdr:rowOff>9525</xdr:rowOff>
    </xdr:to>
    <xdr:sp>
      <xdr:nvSpPr>
        <xdr:cNvPr id="12" name="正方形/長方形 14"/>
        <xdr:cNvSpPr>
          <a:spLocks/>
        </xdr:cNvSpPr>
      </xdr:nvSpPr>
      <xdr:spPr>
        <a:xfrm>
          <a:off x="13573125" y="7810500"/>
          <a:ext cx="3619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35</xdr:col>
      <xdr:colOff>66675</xdr:colOff>
      <xdr:row>39</xdr:row>
      <xdr:rowOff>142875</xdr:rowOff>
    </xdr:from>
    <xdr:to>
      <xdr:col>35</xdr:col>
      <xdr:colOff>428625</xdr:colOff>
      <xdr:row>41</xdr:row>
      <xdr:rowOff>85725</xdr:rowOff>
    </xdr:to>
    <xdr:sp>
      <xdr:nvSpPr>
        <xdr:cNvPr id="13" name="正方形/長方形 15"/>
        <xdr:cNvSpPr>
          <a:spLocks/>
        </xdr:cNvSpPr>
      </xdr:nvSpPr>
      <xdr:spPr>
        <a:xfrm>
          <a:off x="13573125" y="8553450"/>
          <a:ext cx="36195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0</xdr:col>
      <xdr:colOff>123825</xdr:colOff>
      <xdr:row>21</xdr:row>
      <xdr:rowOff>419100</xdr:rowOff>
    </xdr:from>
    <xdr:to>
      <xdr:col>18</xdr:col>
      <xdr:colOff>66675</xdr:colOff>
      <xdr:row>28</xdr:row>
      <xdr:rowOff>390525</xdr:rowOff>
    </xdr:to>
    <xdr:sp>
      <xdr:nvSpPr>
        <xdr:cNvPr id="14" name="正方形/長方形 16"/>
        <xdr:cNvSpPr>
          <a:spLocks/>
        </xdr:cNvSpPr>
      </xdr:nvSpPr>
      <xdr:spPr>
        <a:xfrm>
          <a:off x="123825" y="4781550"/>
          <a:ext cx="4781550" cy="1876425"/>
        </a:xfrm>
        <a:prstGeom prst="rect">
          <a:avLst/>
        </a:prstGeom>
        <a:solidFill>
          <a:srgbClr val="FFFFFF"/>
        </a:solidFill>
        <a:ln w="12700" cmpd="sng">
          <a:solidFill>
            <a:srgbClr val="F7964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419100</xdr:colOff>
      <xdr:row>24</xdr:row>
      <xdr:rowOff>152400</xdr:rowOff>
    </xdr:from>
    <xdr:to>
      <xdr:col>21</xdr:col>
      <xdr:colOff>123825</xdr:colOff>
      <xdr:row>27</xdr:row>
      <xdr:rowOff>190500</xdr:rowOff>
    </xdr:to>
    <xdr:sp>
      <xdr:nvSpPr>
        <xdr:cNvPr id="15" name="正方形/長方形 17"/>
        <xdr:cNvSpPr>
          <a:spLocks/>
        </xdr:cNvSpPr>
      </xdr:nvSpPr>
      <xdr:spPr>
        <a:xfrm>
          <a:off x="5257800" y="5238750"/>
          <a:ext cx="1647825" cy="9906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３１年度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廃止を検討</a:t>
          </a:r>
        </a:p>
      </xdr:txBody>
    </xdr:sp>
    <xdr:clientData/>
  </xdr:twoCellAnchor>
  <xdr:twoCellAnchor>
    <xdr:from>
      <xdr:col>18</xdr:col>
      <xdr:colOff>66675</xdr:colOff>
      <xdr:row>25</xdr:row>
      <xdr:rowOff>400050</xdr:rowOff>
    </xdr:from>
    <xdr:to>
      <xdr:col>18</xdr:col>
      <xdr:colOff>419100</xdr:colOff>
      <xdr:row>25</xdr:row>
      <xdr:rowOff>419100</xdr:rowOff>
    </xdr:to>
    <xdr:sp>
      <xdr:nvSpPr>
        <xdr:cNvPr id="16" name="直線矢印コネクタ 18"/>
        <xdr:cNvSpPr>
          <a:spLocks/>
        </xdr:cNvSpPr>
      </xdr:nvSpPr>
      <xdr:spPr>
        <a:xfrm>
          <a:off x="4905375" y="5715000"/>
          <a:ext cx="352425" cy="19050"/>
        </a:xfrm>
        <a:prstGeom prst="straightConnector1">
          <a:avLst/>
        </a:prstGeom>
        <a:noFill/>
        <a:ln w="9525" cmpd="sng">
          <a:solidFill>
            <a:srgbClr val="F79646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342900</xdr:colOff>
      <xdr:row>0</xdr:row>
      <xdr:rowOff>47625</xdr:rowOff>
    </xdr:from>
    <xdr:to>
      <xdr:col>35</xdr:col>
      <xdr:colOff>409575</xdr:colOff>
      <xdr:row>1</xdr:row>
      <xdr:rowOff>552450</xdr:rowOff>
    </xdr:to>
    <xdr:sp>
      <xdr:nvSpPr>
        <xdr:cNvPr id="17" name="正方形/長方形 20"/>
        <xdr:cNvSpPr>
          <a:spLocks/>
        </xdr:cNvSpPr>
      </xdr:nvSpPr>
      <xdr:spPr>
        <a:xfrm>
          <a:off x="12582525" y="47625"/>
          <a:ext cx="1333500" cy="6667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資料</a:t>
          </a:r>
          <a:r>
            <a:rPr lang="en-US" cap="none" sz="18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33</xdr:col>
      <xdr:colOff>19050</xdr:colOff>
      <xdr:row>39</xdr:row>
      <xdr:rowOff>142875</xdr:rowOff>
    </xdr:from>
    <xdr:to>
      <xdr:col>35</xdr:col>
      <xdr:colOff>47625</xdr:colOff>
      <xdr:row>42</xdr:row>
      <xdr:rowOff>19050</xdr:rowOff>
    </xdr:to>
    <xdr:sp>
      <xdr:nvSpPr>
        <xdr:cNvPr id="18" name="正方形/長方形 23"/>
        <xdr:cNvSpPr>
          <a:spLocks/>
        </xdr:cNvSpPr>
      </xdr:nvSpPr>
      <xdr:spPr>
        <a:xfrm>
          <a:off x="12058650" y="8553450"/>
          <a:ext cx="1495425" cy="476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699,900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381000</xdr:rowOff>
    </xdr:from>
    <xdr:to>
      <xdr:col>3</xdr:col>
      <xdr:colOff>333375</xdr:colOff>
      <xdr:row>36</xdr:row>
      <xdr:rowOff>38100</xdr:rowOff>
    </xdr:to>
    <xdr:sp>
      <xdr:nvSpPr>
        <xdr:cNvPr id="1" name="正方形/長方形 3"/>
        <xdr:cNvSpPr>
          <a:spLocks/>
        </xdr:cNvSpPr>
      </xdr:nvSpPr>
      <xdr:spPr>
        <a:xfrm>
          <a:off x="552450" y="7591425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賦課限度額（医療分）</a:t>
          </a:r>
        </a:p>
      </xdr:txBody>
    </xdr:sp>
    <xdr:clientData/>
  </xdr:twoCellAnchor>
  <xdr:twoCellAnchor>
    <xdr:from>
      <xdr:col>18</xdr:col>
      <xdr:colOff>371475</xdr:colOff>
      <xdr:row>32</xdr:row>
      <xdr:rowOff>381000</xdr:rowOff>
    </xdr:from>
    <xdr:to>
      <xdr:col>21</xdr:col>
      <xdr:colOff>114300</xdr:colOff>
      <xdr:row>36</xdr:row>
      <xdr:rowOff>38100</xdr:rowOff>
    </xdr:to>
    <xdr:sp>
      <xdr:nvSpPr>
        <xdr:cNvPr id="2" name="正方形/長方形 4"/>
        <xdr:cNvSpPr>
          <a:spLocks/>
        </xdr:cNvSpPr>
      </xdr:nvSpPr>
      <xdr:spPr>
        <a:xfrm>
          <a:off x="5210175" y="7591425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賦課限度額（支援分）</a:t>
          </a:r>
        </a:p>
      </xdr:txBody>
    </xdr:sp>
    <xdr:clientData/>
  </xdr:twoCellAnchor>
  <xdr:twoCellAnchor>
    <xdr:from>
      <xdr:col>28</xdr:col>
      <xdr:colOff>238125</xdr:colOff>
      <xdr:row>32</xdr:row>
      <xdr:rowOff>390525</xdr:rowOff>
    </xdr:from>
    <xdr:to>
      <xdr:col>30</xdr:col>
      <xdr:colOff>523875</xdr:colOff>
      <xdr:row>36</xdr:row>
      <xdr:rowOff>47625</xdr:rowOff>
    </xdr:to>
    <xdr:sp>
      <xdr:nvSpPr>
        <xdr:cNvPr id="3" name="正方形/長方形 5"/>
        <xdr:cNvSpPr>
          <a:spLocks/>
        </xdr:cNvSpPr>
      </xdr:nvSpPr>
      <xdr:spPr>
        <a:xfrm>
          <a:off x="9648825" y="7600950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賦課限度額（介護分）</a:t>
          </a:r>
        </a:p>
      </xdr:txBody>
    </xdr:sp>
    <xdr:clientData/>
  </xdr:twoCellAnchor>
  <xdr:twoCellAnchor>
    <xdr:from>
      <xdr:col>1</xdr:col>
      <xdr:colOff>371475</xdr:colOff>
      <xdr:row>36</xdr:row>
      <xdr:rowOff>66675</xdr:rowOff>
    </xdr:from>
    <xdr:to>
      <xdr:col>2</xdr:col>
      <xdr:colOff>133350</xdr:colOff>
      <xdr:row>37</xdr:row>
      <xdr:rowOff>76200</xdr:rowOff>
    </xdr:to>
    <xdr:sp>
      <xdr:nvSpPr>
        <xdr:cNvPr id="4" name="下矢印 6"/>
        <xdr:cNvSpPr>
          <a:spLocks/>
        </xdr:cNvSpPr>
      </xdr:nvSpPr>
      <xdr:spPr>
        <a:xfrm>
          <a:off x="904875" y="7962900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676275</xdr:colOff>
      <xdr:row>36</xdr:row>
      <xdr:rowOff>66675</xdr:rowOff>
    </xdr:from>
    <xdr:to>
      <xdr:col>20</xdr:col>
      <xdr:colOff>257175</xdr:colOff>
      <xdr:row>37</xdr:row>
      <xdr:rowOff>76200</xdr:rowOff>
    </xdr:to>
    <xdr:sp>
      <xdr:nvSpPr>
        <xdr:cNvPr id="5" name="下矢印 7"/>
        <xdr:cNvSpPr>
          <a:spLocks/>
        </xdr:cNvSpPr>
      </xdr:nvSpPr>
      <xdr:spPr>
        <a:xfrm>
          <a:off x="5514975" y="7962900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619125</xdr:colOff>
      <xdr:row>36</xdr:row>
      <xdr:rowOff>76200</xdr:rowOff>
    </xdr:from>
    <xdr:to>
      <xdr:col>30</xdr:col>
      <xdr:colOff>152400</xdr:colOff>
      <xdr:row>37</xdr:row>
      <xdr:rowOff>85725</xdr:rowOff>
    </xdr:to>
    <xdr:sp>
      <xdr:nvSpPr>
        <xdr:cNvPr id="6" name="下矢印 8"/>
        <xdr:cNvSpPr>
          <a:spLocks/>
        </xdr:cNvSpPr>
      </xdr:nvSpPr>
      <xdr:spPr>
        <a:xfrm>
          <a:off x="10029825" y="7972425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304800</xdr:colOff>
      <xdr:row>32</xdr:row>
      <xdr:rowOff>257175</xdr:rowOff>
    </xdr:from>
    <xdr:to>
      <xdr:col>35</xdr:col>
      <xdr:colOff>381000</xdr:colOff>
      <xdr:row>41</xdr:row>
      <xdr:rowOff>142875</xdr:rowOff>
    </xdr:to>
    <xdr:sp>
      <xdr:nvSpPr>
        <xdr:cNvPr id="7" name="正方形/長方形 11"/>
        <xdr:cNvSpPr>
          <a:spLocks/>
        </xdr:cNvSpPr>
      </xdr:nvSpPr>
      <xdr:spPr>
        <a:xfrm>
          <a:off x="11953875" y="7467600"/>
          <a:ext cx="1933575" cy="1543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361950</xdr:colOff>
      <xdr:row>32</xdr:row>
      <xdr:rowOff>314325</xdr:rowOff>
    </xdr:from>
    <xdr:to>
      <xdr:col>34</xdr:col>
      <xdr:colOff>1257300</xdr:colOff>
      <xdr:row>35</xdr:row>
      <xdr:rowOff>19050</xdr:rowOff>
    </xdr:to>
    <xdr:sp>
      <xdr:nvSpPr>
        <xdr:cNvPr id="8" name="正方形/長方形 15"/>
        <xdr:cNvSpPr>
          <a:spLocks/>
        </xdr:cNvSpPr>
      </xdr:nvSpPr>
      <xdr:spPr>
        <a:xfrm>
          <a:off x="12011025" y="7524750"/>
          <a:ext cx="14859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年税額（現行）</a:t>
          </a:r>
        </a:p>
      </xdr:txBody>
    </xdr:sp>
    <xdr:clientData/>
  </xdr:twoCellAnchor>
  <xdr:twoCellAnchor>
    <xdr:from>
      <xdr:col>32</xdr:col>
      <xdr:colOff>342900</xdr:colOff>
      <xdr:row>38</xdr:row>
      <xdr:rowOff>133350</xdr:rowOff>
    </xdr:from>
    <xdr:to>
      <xdr:col>34</xdr:col>
      <xdr:colOff>1247775</xdr:colOff>
      <xdr:row>39</xdr:row>
      <xdr:rowOff>190500</xdr:rowOff>
    </xdr:to>
    <xdr:sp>
      <xdr:nvSpPr>
        <xdr:cNvPr id="9" name="正方形/長方形 16"/>
        <xdr:cNvSpPr>
          <a:spLocks/>
        </xdr:cNvSpPr>
      </xdr:nvSpPr>
      <xdr:spPr>
        <a:xfrm>
          <a:off x="11991975" y="8315325"/>
          <a:ext cx="14954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年税額（改正後）</a:t>
          </a:r>
        </a:p>
      </xdr:txBody>
    </xdr:sp>
    <xdr:clientData/>
  </xdr:twoCellAnchor>
  <xdr:twoCellAnchor>
    <xdr:from>
      <xdr:col>33</xdr:col>
      <xdr:colOff>9525</xdr:colOff>
      <xdr:row>35</xdr:row>
      <xdr:rowOff>9525</xdr:rowOff>
    </xdr:from>
    <xdr:to>
      <xdr:col>35</xdr:col>
      <xdr:colOff>38100</xdr:colOff>
      <xdr:row>38</xdr:row>
      <xdr:rowOff>47625</xdr:rowOff>
    </xdr:to>
    <xdr:sp>
      <xdr:nvSpPr>
        <xdr:cNvPr id="10" name="正方形/長方形 12"/>
        <xdr:cNvSpPr>
          <a:spLocks/>
        </xdr:cNvSpPr>
      </xdr:nvSpPr>
      <xdr:spPr>
        <a:xfrm>
          <a:off x="12049125" y="7762875"/>
          <a:ext cx="14954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770,000</a:t>
          </a:r>
        </a:p>
      </xdr:txBody>
    </xdr:sp>
    <xdr:clientData/>
  </xdr:twoCellAnchor>
  <xdr:twoCellAnchor>
    <xdr:from>
      <xdr:col>35</xdr:col>
      <xdr:colOff>66675</xdr:colOff>
      <xdr:row>35</xdr:row>
      <xdr:rowOff>57150</xdr:rowOff>
    </xdr:from>
    <xdr:to>
      <xdr:col>35</xdr:col>
      <xdr:colOff>428625</xdr:colOff>
      <xdr:row>38</xdr:row>
      <xdr:rowOff>9525</xdr:rowOff>
    </xdr:to>
    <xdr:sp>
      <xdr:nvSpPr>
        <xdr:cNvPr id="11" name="正方形/長方形 18"/>
        <xdr:cNvSpPr>
          <a:spLocks/>
        </xdr:cNvSpPr>
      </xdr:nvSpPr>
      <xdr:spPr>
        <a:xfrm>
          <a:off x="13573125" y="7810500"/>
          <a:ext cx="3619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35</xdr:col>
      <xdr:colOff>66675</xdr:colOff>
      <xdr:row>39</xdr:row>
      <xdr:rowOff>142875</xdr:rowOff>
    </xdr:from>
    <xdr:to>
      <xdr:col>35</xdr:col>
      <xdr:colOff>428625</xdr:colOff>
      <xdr:row>41</xdr:row>
      <xdr:rowOff>85725</xdr:rowOff>
    </xdr:to>
    <xdr:sp>
      <xdr:nvSpPr>
        <xdr:cNvPr id="12" name="正方形/長方形 19"/>
        <xdr:cNvSpPr>
          <a:spLocks/>
        </xdr:cNvSpPr>
      </xdr:nvSpPr>
      <xdr:spPr>
        <a:xfrm>
          <a:off x="13573125" y="8553450"/>
          <a:ext cx="36195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33</xdr:col>
      <xdr:colOff>19050</xdr:colOff>
      <xdr:row>39</xdr:row>
      <xdr:rowOff>142875</xdr:rowOff>
    </xdr:from>
    <xdr:to>
      <xdr:col>35</xdr:col>
      <xdr:colOff>47625</xdr:colOff>
      <xdr:row>42</xdr:row>
      <xdr:rowOff>19050</xdr:rowOff>
    </xdr:to>
    <xdr:sp>
      <xdr:nvSpPr>
        <xdr:cNvPr id="13" name="正方形/長方形 25"/>
        <xdr:cNvSpPr>
          <a:spLocks/>
        </xdr:cNvSpPr>
      </xdr:nvSpPr>
      <xdr:spPr>
        <a:xfrm>
          <a:off x="12058650" y="8553450"/>
          <a:ext cx="1495425" cy="476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840,000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29</xdr:col>
      <xdr:colOff>104775</xdr:colOff>
      <xdr:row>1</xdr:row>
      <xdr:rowOff>609600</xdr:rowOff>
    </xdr:to>
    <xdr:sp>
      <xdr:nvSpPr>
        <xdr:cNvPr id="14" name="正方形/長方形 26"/>
        <xdr:cNvSpPr>
          <a:spLocks/>
        </xdr:cNvSpPr>
      </xdr:nvSpPr>
      <xdr:spPr>
        <a:xfrm>
          <a:off x="38100" y="47625"/>
          <a:ext cx="10668000" cy="723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モデルケース②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単身世帯　　４０－６４歳　　固定資産税額：０万円　　　　－　医療・支援・介護が限度額　－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381000</xdr:rowOff>
    </xdr:from>
    <xdr:to>
      <xdr:col>3</xdr:col>
      <xdr:colOff>333375</xdr:colOff>
      <xdr:row>36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552450" y="7591425"/>
          <a:ext cx="16097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賦課限度額（医療分）</a:t>
          </a:r>
        </a:p>
      </xdr:txBody>
    </xdr:sp>
    <xdr:clientData/>
  </xdr:twoCellAnchor>
  <xdr:twoCellAnchor>
    <xdr:from>
      <xdr:col>18</xdr:col>
      <xdr:colOff>371475</xdr:colOff>
      <xdr:row>32</xdr:row>
      <xdr:rowOff>381000</xdr:rowOff>
    </xdr:from>
    <xdr:to>
      <xdr:col>21</xdr:col>
      <xdr:colOff>114300</xdr:colOff>
      <xdr:row>36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5133975" y="7591425"/>
          <a:ext cx="16478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賦課限度額（支援分）</a:t>
          </a:r>
        </a:p>
      </xdr:txBody>
    </xdr:sp>
    <xdr:clientData/>
  </xdr:twoCellAnchor>
  <xdr:twoCellAnchor>
    <xdr:from>
      <xdr:col>28</xdr:col>
      <xdr:colOff>238125</xdr:colOff>
      <xdr:row>32</xdr:row>
      <xdr:rowOff>390525</xdr:rowOff>
    </xdr:from>
    <xdr:to>
      <xdr:col>30</xdr:col>
      <xdr:colOff>523875</xdr:colOff>
      <xdr:row>36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9534525" y="7600950"/>
          <a:ext cx="1600200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賦課限度額（介護分）</a:t>
          </a:r>
        </a:p>
      </xdr:txBody>
    </xdr:sp>
    <xdr:clientData/>
  </xdr:twoCellAnchor>
  <xdr:twoCellAnchor>
    <xdr:from>
      <xdr:col>1</xdr:col>
      <xdr:colOff>371475</xdr:colOff>
      <xdr:row>36</xdr:row>
      <xdr:rowOff>66675</xdr:rowOff>
    </xdr:from>
    <xdr:to>
      <xdr:col>2</xdr:col>
      <xdr:colOff>133350</xdr:colOff>
      <xdr:row>37</xdr:row>
      <xdr:rowOff>76200</xdr:rowOff>
    </xdr:to>
    <xdr:sp>
      <xdr:nvSpPr>
        <xdr:cNvPr id="4" name="下矢印 4"/>
        <xdr:cNvSpPr>
          <a:spLocks/>
        </xdr:cNvSpPr>
      </xdr:nvSpPr>
      <xdr:spPr>
        <a:xfrm>
          <a:off x="904875" y="7962900"/>
          <a:ext cx="8572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676275</xdr:colOff>
      <xdr:row>36</xdr:row>
      <xdr:rowOff>66675</xdr:rowOff>
    </xdr:from>
    <xdr:to>
      <xdr:col>20</xdr:col>
      <xdr:colOff>257175</xdr:colOff>
      <xdr:row>37</xdr:row>
      <xdr:rowOff>76200</xdr:rowOff>
    </xdr:to>
    <xdr:sp>
      <xdr:nvSpPr>
        <xdr:cNvPr id="5" name="下矢印 5"/>
        <xdr:cNvSpPr>
          <a:spLocks/>
        </xdr:cNvSpPr>
      </xdr:nvSpPr>
      <xdr:spPr>
        <a:xfrm>
          <a:off x="5438775" y="7962900"/>
          <a:ext cx="8953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619125</xdr:colOff>
      <xdr:row>36</xdr:row>
      <xdr:rowOff>76200</xdr:rowOff>
    </xdr:from>
    <xdr:to>
      <xdr:col>30</xdr:col>
      <xdr:colOff>152400</xdr:colOff>
      <xdr:row>37</xdr:row>
      <xdr:rowOff>85725</xdr:rowOff>
    </xdr:to>
    <xdr:sp>
      <xdr:nvSpPr>
        <xdr:cNvPr id="6" name="下矢印 6"/>
        <xdr:cNvSpPr>
          <a:spLocks/>
        </xdr:cNvSpPr>
      </xdr:nvSpPr>
      <xdr:spPr>
        <a:xfrm>
          <a:off x="9915525" y="7972425"/>
          <a:ext cx="847725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304800</xdr:colOff>
      <xdr:row>32</xdr:row>
      <xdr:rowOff>257175</xdr:rowOff>
    </xdr:from>
    <xdr:to>
      <xdr:col>35</xdr:col>
      <xdr:colOff>381000</xdr:colOff>
      <xdr:row>41</xdr:row>
      <xdr:rowOff>142875</xdr:rowOff>
    </xdr:to>
    <xdr:sp>
      <xdr:nvSpPr>
        <xdr:cNvPr id="7" name="正方形/長方形 8"/>
        <xdr:cNvSpPr>
          <a:spLocks/>
        </xdr:cNvSpPr>
      </xdr:nvSpPr>
      <xdr:spPr>
        <a:xfrm>
          <a:off x="11753850" y="7467600"/>
          <a:ext cx="1933575" cy="1543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361950</xdr:colOff>
      <xdr:row>32</xdr:row>
      <xdr:rowOff>314325</xdr:rowOff>
    </xdr:from>
    <xdr:to>
      <xdr:col>34</xdr:col>
      <xdr:colOff>1257300</xdr:colOff>
      <xdr:row>35</xdr:row>
      <xdr:rowOff>19050</xdr:rowOff>
    </xdr:to>
    <xdr:sp>
      <xdr:nvSpPr>
        <xdr:cNvPr id="8" name="正方形/長方形 9"/>
        <xdr:cNvSpPr>
          <a:spLocks/>
        </xdr:cNvSpPr>
      </xdr:nvSpPr>
      <xdr:spPr>
        <a:xfrm>
          <a:off x="11811000" y="7524750"/>
          <a:ext cx="14859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年税額（現行）</a:t>
          </a:r>
        </a:p>
      </xdr:txBody>
    </xdr:sp>
    <xdr:clientData/>
  </xdr:twoCellAnchor>
  <xdr:twoCellAnchor>
    <xdr:from>
      <xdr:col>32</xdr:col>
      <xdr:colOff>342900</xdr:colOff>
      <xdr:row>38</xdr:row>
      <xdr:rowOff>133350</xdr:rowOff>
    </xdr:from>
    <xdr:to>
      <xdr:col>34</xdr:col>
      <xdr:colOff>1247775</xdr:colOff>
      <xdr:row>39</xdr:row>
      <xdr:rowOff>190500</xdr:rowOff>
    </xdr:to>
    <xdr:sp>
      <xdr:nvSpPr>
        <xdr:cNvPr id="9" name="正方形/長方形 10"/>
        <xdr:cNvSpPr>
          <a:spLocks/>
        </xdr:cNvSpPr>
      </xdr:nvSpPr>
      <xdr:spPr>
        <a:xfrm>
          <a:off x="11791950" y="8315325"/>
          <a:ext cx="14954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年税額（改正後）</a:t>
          </a:r>
        </a:p>
      </xdr:txBody>
    </xdr:sp>
    <xdr:clientData/>
  </xdr:twoCellAnchor>
  <xdr:twoCellAnchor>
    <xdr:from>
      <xdr:col>33</xdr:col>
      <xdr:colOff>9525</xdr:colOff>
      <xdr:row>35</xdr:row>
      <xdr:rowOff>9525</xdr:rowOff>
    </xdr:from>
    <xdr:to>
      <xdr:col>35</xdr:col>
      <xdr:colOff>38100</xdr:colOff>
      <xdr:row>38</xdr:row>
      <xdr:rowOff>47625</xdr:rowOff>
    </xdr:to>
    <xdr:sp>
      <xdr:nvSpPr>
        <xdr:cNvPr id="10" name="正方形/長方形 12"/>
        <xdr:cNvSpPr>
          <a:spLocks/>
        </xdr:cNvSpPr>
      </xdr:nvSpPr>
      <xdr:spPr>
        <a:xfrm>
          <a:off x="11849100" y="7762875"/>
          <a:ext cx="14954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770,000</a:t>
          </a:r>
        </a:p>
      </xdr:txBody>
    </xdr:sp>
    <xdr:clientData/>
  </xdr:twoCellAnchor>
  <xdr:twoCellAnchor>
    <xdr:from>
      <xdr:col>35</xdr:col>
      <xdr:colOff>66675</xdr:colOff>
      <xdr:row>35</xdr:row>
      <xdr:rowOff>57150</xdr:rowOff>
    </xdr:from>
    <xdr:to>
      <xdr:col>35</xdr:col>
      <xdr:colOff>428625</xdr:colOff>
      <xdr:row>38</xdr:row>
      <xdr:rowOff>9525</xdr:rowOff>
    </xdr:to>
    <xdr:sp>
      <xdr:nvSpPr>
        <xdr:cNvPr id="11" name="正方形/長方形 13"/>
        <xdr:cNvSpPr>
          <a:spLocks/>
        </xdr:cNvSpPr>
      </xdr:nvSpPr>
      <xdr:spPr>
        <a:xfrm>
          <a:off x="13373100" y="7810500"/>
          <a:ext cx="3619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35</xdr:col>
      <xdr:colOff>66675</xdr:colOff>
      <xdr:row>39</xdr:row>
      <xdr:rowOff>142875</xdr:rowOff>
    </xdr:from>
    <xdr:to>
      <xdr:col>35</xdr:col>
      <xdr:colOff>428625</xdr:colOff>
      <xdr:row>41</xdr:row>
      <xdr:rowOff>85725</xdr:rowOff>
    </xdr:to>
    <xdr:sp>
      <xdr:nvSpPr>
        <xdr:cNvPr id="12" name="正方形/長方形 14"/>
        <xdr:cNvSpPr>
          <a:spLocks/>
        </xdr:cNvSpPr>
      </xdr:nvSpPr>
      <xdr:spPr>
        <a:xfrm>
          <a:off x="13373100" y="8553450"/>
          <a:ext cx="36195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33</xdr:col>
      <xdr:colOff>19050</xdr:colOff>
      <xdr:row>39</xdr:row>
      <xdr:rowOff>142875</xdr:rowOff>
    </xdr:from>
    <xdr:to>
      <xdr:col>35</xdr:col>
      <xdr:colOff>47625</xdr:colOff>
      <xdr:row>42</xdr:row>
      <xdr:rowOff>19050</xdr:rowOff>
    </xdr:to>
    <xdr:sp>
      <xdr:nvSpPr>
        <xdr:cNvPr id="13" name="正方形/長方形 15"/>
        <xdr:cNvSpPr>
          <a:spLocks/>
        </xdr:cNvSpPr>
      </xdr:nvSpPr>
      <xdr:spPr>
        <a:xfrm>
          <a:off x="11858625" y="8553450"/>
          <a:ext cx="1495425" cy="476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890,000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28</xdr:col>
      <xdr:colOff>704850</xdr:colOff>
      <xdr:row>1</xdr:row>
      <xdr:rowOff>609600</xdr:rowOff>
    </xdr:to>
    <xdr:sp>
      <xdr:nvSpPr>
        <xdr:cNvPr id="14" name="正方形/長方形 16"/>
        <xdr:cNvSpPr>
          <a:spLocks/>
        </xdr:cNvSpPr>
      </xdr:nvSpPr>
      <xdr:spPr>
        <a:xfrm>
          <a:off x="38100" y="47625"/>
          <a:ext cx="9963150" cy="723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モデルケース③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単身世帯　　４０－６４歳　　固定資産税額：０万円　　　　　－　年額１２万円増加　－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381000</xdr:rowOff>
    </xdr:from>
    <xdr:to>
      <xdr:col>3</xdr:col>
      <xdr:colOff>333375</xdr:colOff>
      <xdr:row>36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552450" y="7591425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賦課限度額（医療分）</a:t>
          </a:r>
        </a:p>
      </xdr:txBody>
    </xdr:sp>
    <xdr:clientData/>
  </xdr:twoCellAnchor>
  <xdr:twoCellAnchor>
    <xdr:from>
      <xdr:col>18</xdr:col>
      <xdr:colOff>371475</xdr:colOff>
      <xdr:row>32</xdr:row>
      <xdr:rowOff>381000</xdr:rowOff>
    </xdr:from>
    <xdr:to>
      <xdr:col>21</xdr:col>
      <xdr:colOff>114300</xdr:colOff>
      <xdr:row>36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5210175" y="7591425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賦課限度額（支援分）</a:t>
          </a:r>
        </a:p>
      </xdr:txBody>
    </xdr:sp>
    <xdr:clientData/>
  </xdr:twoCellAnchor>
  <xdr:twoCellAnchor>
    <xdr:from>
      <xdr:col>28</xdr:col>
      <xdr:colOff>238125</xdr:colOff>
      <xdr:row>32</xdr:row>
      <xdr:rowOff>390525</xdr:rowOff>
    </xdr:from>
    <xdr:to>
      <xdr:col>30</xdr:col>
      <xdr:colOff>523875</xdr:colOff>
      <xdr:row>36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9648825" y="7600950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賦課限度額（介護分）</a:t>
          </a:r>
        </a:p>
      </xdr:txBody>
    </xdr:sp>
    <xdr:clientData/>
  </xdr:twoCellAnchor>
  <xdr:twoCellAnchor>
    <xdr:from>
      <xdr:col>1</xdr:col>
      <xdr:colOff>371475</xdr:colOff>
      <xdr:row>36</xdr:row>
      <xdr:rowOff>66675</xdr:rowOff>
    </xdr:from>
    <xdr:to>
      <xdr:col>2</xdr:col>
      <xdr:colOff>133350</xdr:colOff>
      <xdr:row>37</xdr:row>
      <xdr:rowOff>76200</xdr:rowOff>
    </xdr:to>
    <xdr:sp>
      <xdr:nvSpPr>
        <xdr:cNvPr id="4" name="下矢印 4"/>
        <xdr:cNvSpPr>
          <a:spLocks/>
        </xdr:cNvSpPr>
      </xdr:nvSpPr>
      <xdr:spPr>
        <a:xfrm>
          <a:off x="904875" y="7962900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676275</xdr:colOff>
      <xdr:row>36</xdr:row>
      <xdr:rowOff>66675</xdr:rowOff>
    </xdr:from>
    <xdr:to>
      <xdr:col>20</xdr:col>
      <xdr:colOff>257175</xdr:colOff>
      <xdr:row>37</xdr:row>
      <xdr:rowOff>76200</xdr:rowOff>
    </xdr:to>
    <xdr:sp>
      <xdr:nvSpPr>
        <xdr:cNvPr id="5" name="下矢印 5"/>
        <xdr:cNvSpPr>
          <a:spLocks/>
        </xdr:cNvSpPr>
      </xdr:nvSpPr>
      <xdr:spPr>
        <a:xfrm>
          <a:off x="5514975" y="7962900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619125</xdr:colOff>
      <xdr:row>36</xdr:row>
      <xdr:rowOff>76200</xdr:rowOff>
    </xdr:from>
    <xdr:to>
      <xdr:col>30</xdr:col>
      <xdr:colOff>152400</xdr:colOff>
      <xdr:row>37</xdr:row>
      <xdr:rowOff>85725</xdr:rowOff>
    </xdr:to>
    <xdr:sp>
      <xdr:nvSpPr>
        <xdr:cNvPr id="6" name="下矢印 6"/>
        <xdr:cNvSpPr>
          <a:spLocks/>
        </xdr:cNvSpPr>
      </xdr:nvSpPr>
      <xdr:spPr>
        <a:xfrm>
          <a:off x="10029825" y="7972425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30</xdr:col>
      <xdr:colOff>114300</xdr:colOff>
      <xdr:row>1</xdr:row>
      <xdr:rowOff>590550</xdr:rowOff>
    </xdr:to>
    <xdr:sp>
      <xdr:nvSpPr>
        <xdr:cNvPr id="7" name="正方形/長方形 7"/>
        <xdr:cNvSpPr>
          <a:spLocks/>
        </xdr:cNvSpPr>
      </xdr:nvSpPr>
      <xdr:spPr>
        <a:xfrm>
          <a:off x="47625" y="38100"/>
          <a:ext cx="10877550" cy="7143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モデルケース④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夫・妻・子２人　　４０－６４歳　　固定資産税額：１５万円　　　　　　－　医療分のみ限度額　－　</a:t>
          </a:r>
        </a:p>
      </xdr:txBody>
    </xdr:sp>
    <xdr:clientData/>
  </xdr:twoCellAnchor>
  <xdr:twoCellAnchor>
    <xdr:from>
      <xdr:col>32</xdr:col>
      <xdr:colOff>304800</xdr:colOff>
      <xdr:row>32</xdr:row>
      <xdr:rowOff>257175</xdr:rowOff>
    </xdr:from>
    <xdr:to>
      <xdr:col>35</xdr:col>
      <xdr:colOff>381000</xdr:colOff>
      <xdr:row>41</xdr:row>
      <xdr:rowOff>142875</xdr:rowOff>
    </xdr:to>
    <xdr:sp>
      <xdr:nvSpPr>
        <xdr:cNvPr id="8" name="正方形/長方形 9"/>
        <xdr:cNvSpPr>
          <a:spLocks/>
        </xdr:cNvSpPr>
      </xdr:nvSpPr>
      <xdr:spPr>
        <a:xfrm>
          <a:off x="11953875" y="7467600"/>
          <a:ext cx="1933575" cy="1543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361950</xdr:colOff>
      <xdr:row>32</xdr:row>
      <xdr:rowOff>314325</xdr:rowOff>
    </xdr:from>
    <xdr:to>
      <xdr:col>34</xdr:col>
      <xdr:colOff>1257300</xdr:colOff>
      <xdr:row>35</xdr:row>
      <xdr:rowOff>19050</xdr:rowOff>
    </xdr:to>
    <xdr:sp>
      <xdr:nvSpPr>
        <xdr:cNvPr id="9" name="正方形/長方形 10"/>
        <xdr:cNvSpPr>
          <a:spLocks/>
        </xdr:cNvSpPr>
      </xdr:nvSpPr>
      <xdr:spPr>
        <a:xfrm>
          <a:off x="12011025" y="7524750"/>
          <a:ext cx="14859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年税額（現行）</a:t>
          </a:r>
        </a:p>
      </xdr:txBody>
    </xdr:sp>
    <xdr:clientData/>
  </xdr:twoCellAnchor>
  <xdr:twoCellAnchor>
    <xdr:from>
      <xdr:col>32</xdr:col>
      <xdr:colOff>342900</xdr:colOff>
      <xdr:row>38</xdr:row>
      <xdr:rowOff>133350</xdr:rowOff>
    </xdr:from>
    <xdr:to>
      <xdr:col>34</xdr:col>
      <xdr:colOff>1247775</xdr:colOff>
      <xdr:row>39</xdr:row>
      <xdr:rowOff>190500</xdr:rowOff>
    </xdr:to>
    <xdr:sp>
      <xdr:nvSpPr>
        <xdr:cNvPr id="10" name="正方形/長方形 11"/>
        <xdr:cNvSpPr>
          <a:spLocks/>
        </xdr:cNvSpPr>
      </xdr:nvSpPr>
      <xdr:spPr>
        <a:xfrm>
          <a:off x="11991975" y="8315325"/>
          <a:ext cx="14954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年税額（改正後）</a:t>
          </a:r>
        </a:p>
      </xdr:txBody>
    </xdr:sp>
    <xdr:clientData/>
  </xdr:twoCellAnchor>
  <xdr:twoCellAnchor>
    <xdr:from>
      <xdr:col>33</xdr:col>
      <xdr:colOff>9525</xdr:colOff>
      <xdr:row>35</xdr:row>
      <xdr:rowOff>9525</xdr:rowOff>
    </xdr:from>
    <xdr:to>
      <xdr:col>35</xdr:col>
      <xdr:colOff>38100</xdr:colOff>
      <xdr:row>38</xdr:row>
      <xdr:rowOff>47625</xdr:rowOff>
    </xdr:to>
    <xdr:sp>
      <xdr:nvSpPr>
        <xdr:cNvPr id="11" name="正方形/長方形 13"/>
        <xdr:cNvSpPr>
          <a:spLocks/>
        </xdr:cNvSpPr>
      </xdr:nvSpPr>
      <xdr:spPr>
        <a:xfrm>
          <a:off x="12049125" y="7762875"/>
          <a:ext cx="14954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713,000</a:t>
          </a:r>
        </a:p>
      </xdr:txBody>
    </xdr:sp>
    <xdr:clientData/>
  </xdr:twoCellAnchor>
  <xdr:twoCellAnchor>
    <xdr:from>
      <xdr:col>35</xdr:col>
      <xdr:colOff>66675</xdr:colOff>
      <xdr:row>35</xdr:row>
      <xdr:rowOff>57150</xdr:rowOff>
    </xdr:from>
    <xdr:to>
      <xdr:col>35</xdr:col>
      <xdr:colOff>428625</xdr:colOff>
      <xdr:row>38</xdr:row>
      <xdr:rowOff>9525</xdr:rowOff>
    </xdr:to>
    <xdr:sp>
      <xdr:nvSpPr>
        <xdr:cNvPr id="12" name="正方形/長方形 14"/>
        <xdr:cNvSpPr>
          <a:spLocks/>
        </xdr:cNvSpPr>
      </xdr:nvSpPr>
      <xdr:spPr>
        <a:xfrm>
          <a:off x="13573125" y="7810500"/>
          <a:ext cx="3619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35</xdr:col>
      <xdr:colOff>66675</xdr:colOff>
      <xdr:row>39</xdr:row>
      <xdr:rowOff>142875</xdr:rowOff>
    </xdr:from>
    <xdr:to>
      <xdr:col>35</xdr:col>
      <xdr:colOff>428625</xdr:colOff>
      <xdr:row>41</xdr:row>
      <xdr:rowOff>85725</xdr:rowOff>
    </xdr:to>
    <xdr:sp>
      <xdr:nvSpPr>
        <xdr:cNvPr id="13" name="正方形/長方形 15"/>
        <xdr:cNvSpPr>
          <a:spLocks/>
        </xdr:cNvSpPr>
      </xdr:nvSpPr>
      <xdr:spPr>
        <a:xfrm>
          <a:off x="13573125" y="8553450"/>
          <a:ext cx="36195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33</xdr:col>
      <xdr:colOff>19050</xdr:colOff>
      <xdr:row>39</xdr:row>
      <xdr:rowOff>142875</xdr:rowOff>
    </xdr:from>
    <xdr:to>
      <xdr:col>35</xdr:col>
      <xdr:colOff>47625</xdr:colOff>
      <xdr:row>42</xdr:row>
      <xdr:rowOff>19050</xdr:rowOff>
    </xdr:to>
    <xdr:sp>
      <xdr:nvSpPr>
        <xdr:cNvPr id="14" name="正方形/長方形 20"/>
        <xdr:cNvSpPr>
          <a:spLocks/>
        </xdr:cNvSpPr>
      </xdr:nvSpPr>
      <xdr:spPr>
        <a:xfrm>
          <a:off x="12058650" y="8553450"/>
          <a:ext cx="1495425" cy="476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713,000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381000</xdr:rowOff>
    </xdr:from>
    <xdr:to>
      <xdr:col>3</xdr:col>
      <xdr:colOff>333375</xdr:colOff>
      <xdr:row>36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552450" y="7591425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賦課限度額（医療分）</a:t>
          </a:r>
        </a:p>
      </xdr:txBody>
    </xdr:sp>
    <xdr:clientData/>
  </xdr:twoCellAnchor>
  <xdr:twoCellAnchor>
    <xdr:from>
      <xdr:col>18</xdr:col>
      <xdr:colOff>371475</xdr:colOff>
      <xdr:row>32</xdr:row>
      <xdr:rowOff>381000</xdr:rowOff>
    </xdr:from>
    <xdr:to>
      <xdr:col>21</xdr:col>
      <xdr:colOff>114300</xdr:colOff>
      <xdr:row>36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5210175" y="7591425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賦課限度額（支援分）</a:t>
          </a:r>
        </a:p>
      </xdr:txBody>
    </xdr:sp>
    <xdr:clientData/>
  </xdr:twoCellAnchor>
  <xdr:twoCellAnchor>
    <xdr:from>
      <xdr:col>28</xdr:col>
      <xdr:colOff>238125</xdr:colOff>
      <xdr:row>32</xdr:row>
      <xdr:rowOff>390525</xdr:rowOff>
    </xdr:from>
    <xdr:to>
      <xdr:col>30</xdr:col>
      <xdr:colOff>523875</xdr:colOff>
      <xdr:row>36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9648825" y="7600950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賦課限度額（介護分）</a:t>
          </a:r>
        </a:p>
      </xdr:txBody>
    </xdr:sp>
    <xdr:clientData/>
  </xdr:twoCellAnchor>
  <xdr:twoCellAnchor>
    <xdr:from>
      <xdr:col>1</xdr:col>
      <xdr:colOff>371475</xdr:colOff>
      <xdr:row>36</xdr:row>
      <xdr:rowOff>66675</xdr:rowOff>
    </xdr:from>
    <xdr:to>
      <xdr:col>2</xdr:col>
      <xdr:colOff>133350</xdr:colOff>
      <xdr:row>37</xdr:row>
      <xdr:rowOff>76200</xdr:rowOff>
    </xdr:to>
    <xdr:sp>
      <xdr:nvSpPr>
        <xdr:cNvPr id="4" name="下矢印 4"/>
        <xdr:cNvSpPr>
          <a:spLocks/>
        </xdr:cNvSpPr>
      </xdr:nvSpPr>
      <xdr:spPr>
        <a:xfrm>
          <a:off x="904875" y="7962900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676275</xdr:colOff>
      <xdr:row>36</xdr:row>
      <xdr:rowOff>66675</xdr:rowOff>
    </xdr:from>
    <xdr:to>
      <xdr:col>20</xdr:col>
      <xdr:colOff>257175</xdr:colOff>
      <xdr:row>37</xdr:row>
      <xdr:rowOff>76200</xdr:rowOff>
    </xdr:to>
    <xdr:sp>
      <xdr:nvSpPr>
        <xdr:cNvPr id="5" name="下矢印 5"/>
        <xdr:cNvSpPr>
          <a:spLocks/>
        </xdr:cNvSpPr>
      </xdr:nvSpPr>
      <xdr:spPr>
        <a:xfrm>
          <a:off x="5514975" y="7962900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619125</xdr:colOff>
      <xdr:row>36</xdr:row>
      <xdr:rowOff>76200</xdr:rowOff>
    </xdr:from>
    <xdr:to>
      <xdr:col>30</xdr:col>
      <xdr:colOff>152400</xdr:colOff>
      <xdr:row>37</xdr:row>
      <xdr:rowOff>85725</xdr:rowOff>
    </xdr:to>
    <xdr:sp>
      <xdr:nvSpPr>
        <xdr:cNvPr id="6" name="下矢印 6"/>
        <xdr:cNvSpPr>
          <a:spLocks/>
        </xdr:cNvSpPr>
      </xdr:nvSpPr>
      <xdr:spPr>
        <a:xfrm>
          <a:off x="10029825" y="7972425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304800</xdr:colOff>
      <xdr:row>32</xdr:row>
      <xdr:rowOff>257175</xdr:rowOff>
    </xdr:from>
    <xdr:to>
      <xdr:col>35</xdr:col>
      <xdr:colOff>381000</xdr:colOff>
      <xdr:row>41</xdr:row>
      <xdr:rowOff>142875</xdr:rowOff>
    </xdr:to>
    <xdr:sp>
      <xdr:nvSpPr>
        <xdr:cNvPr id="7" name="正方形/長方形 9"/>
        <xdr:cNvSpPr>
          <a:spLocks/>
        </xdr:cNvSpPr>
      </xdr:nvSpPr>
      <xdr:spPr>
        <a:xfrm>
          <a:off x="11953875" y="7467600"/>
          <a:ext cx="1933575" cy="1543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361950</xdr:colOff>
      <xdr:row>32</xdr:row>
      <xdr:rowOff>314325</xdr:rowOff>
    </xdr:from>
    <xdr:to>
      <xdr:col>34</xdr:col>
      <xdr:colOff>1257300</xdr:colOff>
      <xdr:row>35</xdr:row>
      <xdr:rowOff>19050</xdr:rowOff>
    </xdr:to>
    <xdr:sp>
      <xdr:nvSpPr>
        <xdr:cNvPr id="8" name="正方形/長方形 10"/>
        <xdr:cNvSpPr>
          <a:spLocks/>
        </xdr:cNvSpPr>
      </xdr:nvSpPr>
      <xdr:spPr>
        <a:xfrm>
          <a:off x="12011025" y="7524750"/>
          <a:ext cx="14859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年税額（現行）</a:t>
          </a:r>
        </a:p>
      </xdr:txBody>
    </xdr:sp>
    <xdr:clientData/>
  </xdr:twoCellAnchor>
  <xdr:twoCellAnchor>
    <xdr:from>
      <xdr:col>32</xdr:col>
      <xdr:colOff>342900</xdr:colOff>
      <xdr:row>38</xdr:row>
      <xdr:rowOff>133350</xdr:rowOff>
    </xdr:from>
    <xdr:to>
      <xdr:col>34</xdr:col>
      <xdr:colOff>1247775</xdr:colOff>
      <xdr:row>39</xdr:row>
      <xdr:rowOff>190500</xdr:rowOff>
    </xdr:to>
    <xdr:sp>
      <xdr:nvSpPr>
        <xdr:cNvPr id="9" name="正方形/長方形 11"/>
        <xdr:cNvSpPr>
          <a:spLocks/>
        </xdr:cNvSpPr>
      </xdr:nvSpPr>
      <xdr:spPr>
        <a:xfrm>
          <a:off x="11991975" y="8315325"/>
          <a:ext cx="14954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年税額（改正後）</a:t>
          </a:r>
        </a:p>
      </xdr:txBody>
    </xdr:sp>
    <xdr:clientData/>
  </xdr:twoCellAnchor>
  <xdr:twoCellAnchor>
    <xdr:from>
      <xdr:col>33</xdr:col>
      <xdr:colOff>9525</xdr:colOff>
      <xdr:row>35</xdr:row>
      <xdr:rowOff>9525</xdr:rowOff>
    </xdr:from>
    <xdr:to>
      <xdr:col>35</xdr:col>
      <xdr:colOff>38100</xdr:colOff>
      <xdr:row>38</xdr:row>
      <xdr:rowOff>47625</xdr:rowOff>
    </xdr:to>
    <xdr:sp>
      <xdr:nvSpPr>
        <xdr:cNvPr id="10" name="正方形/長方形 13"/>
        <xdr:cNvSpPr>
          <a:spLocks/>
        </xdr:cNvSpPr>
      </xdr:nvSpPr>
      <xdr:spPr>
        <a:xfrm>
          <a:off x="12049125" y="7762875"/>
          <a:ext cx="14954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770,000</a:t>
          </a:r>
        </a:p>
      </xdr:txBody>
    </xdr:sp>
    <xdr:clientData/>
  </xdr:twoCellAnchor>
  <xdr:twoCellAnchor>
    <xdr:from>
      <xdr:col>35</xdr:col>
      <xdr:colOff>66675</xdr:colOff>
      <xdr:row>35</xdr:row>
      <xdr:rowOff>57150</xdr:rowOff>
    </xdr:from>
    <xdr:to>
      <xdr:col>35</xdr:col>
      <xdr:colOff>428625</xdr:colOff>
      <xdr:row>38</xdr:row>
      <xdr:rowOff>9525</xdr:rowOff>
    </xdr:to>
    <xdr:sp>
      <xdr:nvSpPr>
        <xdr:cNvPr id="11" name="正方形/長方形 14"/>
        <xdr:cNvSpPr>
          <a:spLocks/>
        </xdr:cNvSpPr>
      </xdr:nvSpPr>
      <xdr:spPr>
        <a:xfrm>
          <a:off x="13573125" y="7810500"/>
          <a:ext cx="3619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35</xdr:col>
      <xdr:colOff>66675</xdr:colOff>
      <xdr:row>39</xdr:row>
      <xdr:rowOff>142875</xdr:rowOff>
    </xdr:from>
    <xdr:to>
      <xdr:col>35</xdr:col>
      <xdr:colOff>428625</xdr:colOff>
      <xdr:row>41</xdr:row>
      <xdr:rowOff>85725</xdr:rowOff>
    </xdr:to>
    <xdr:sp>
      <xdr:nvSpPr>
        <xdr:cNvPr id="12" name="正方形/長方形 15"/>
        <xdr:cNvSpPr>
          <a:spLocks/>
        </xdr:cNvSpPr>
      </xdr:nvSpPr>
      <xdr:spPr>
        <a:xfrm>
          <a:off x="13573125" y="8553450"/>
          <a:ext cx="36195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33</xdr:col>
      <xdr:colOff>19050</xdr:colOff>
      <xdr:row>39</xdr:row>
      <xdr:rowOff>142875</xdr:rowOff>
    </xdr:from>
    <xdr:to>
      <xdr:col>35</xdr:col>
      <xdr:colOff>47625</xdr:colOff>
      <xdr:row>42</xdr:row>
      <xdr:rowOff>19050</xdr:rowOff>
    </xdr:to>
    <xdr:sp>
      <xdr:nvSpPr>
        <xdr:cNvPr id="13" name="正方形/長方形 17"/>
        <xdr:cNvSpPr>
          <a:spLocks/>
        </xdr:cNvSpPr>
      </xdr:nvSpPr>
      <xdr:spPr>
        <a:xfrm>
          <a:off x="12058650" y="8553450"/>
          <a:ext cx="1495425" cy="476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825,600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30</xdr:col>
      <xdr:colOff>533400</xdr:colOff>
      <xdr:row>1</xdr:row>
      <xdr:rowOff>590550</xdr:rowOff>
    </xdr:to>
    <xdr:sp>
      <xdr:nvSpPr>
        <xdr:cNvPr id="14" name="正方形/長方形 18"/>
        <xdr:cNvSpPr>
          <a:spLocks/>
        </xdr:cNvSpPr>
      </xdr:nvSpPr>
      <xdr:spPr>
        <a:xfrm>
          <a:off x="47625" y="38100"/>
          <a:ext cx="11296650" cy="7143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モデルケース⑤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夫・妻・子２人　　４０－６４歳　　固定資産税額：１５万円　　　　－　医療・支援・介護が限度額　－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381000</xdr:rowOff>
    </xdr:from>
    <xdr:to>
      <xdr:col>3</xdr:col>
      <xdr:colOff>333375</xdr:colOff>
      <xdr:row>36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552450" y="7591425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賦課限度額（医療分）</a:t>
          </a:r>
        </a:p>
      </xdr:txBody>
    </xdr:sp>
    <xdr:clientData/>
  </xdr:twoCellAnchor>
  <xdr:twoCellAnchor>
    <xdr:from>
      <xdr:col>18</xdr:col>
      <xdr:colOff>371475</xdr:colOff>
      <xdr:row>32</xdr:row>
      <xdr:rowOff>381000</xdr:rowOff>
    </xdr:from>
    <xdr:to>
      <xdr:col>21</xdr:col>
      <xdr:colOff>114300</xdr:colOff>
      <xdr:row>36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5210175" y="7591425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賦課限度額（支援分）</a:t>
          </a:r>
        </a:p>
      </xdr:txBody>
    </xdr:sp>
    <xdr:clientData/>
  </xdr:twoCellAnchor>
  <xdr:twoCellAnchor>
    <xdr:from>
      <xdr:col>28</xdr:col>
      <xdr:colOff>238125</xdr:colOff>
      <xdr:row>32</xdr:row>
      <xdr:rowOff>390525</xdr:rowOff>
    </xdr:from>
    <xdr:to>
      <xdr:col>30</xdr:col>
      <xdr:colOff>523875</xdr:colOff>
      <xdr:row>36</xdr:row>
      <xdr:rowOff>47625</xdr:rowOff>
    </xdr:to>
    <xdr:sp>
      <xdr:nvSpPr>
        <xdr:cNvPr id="3" name="正方形/長方形 3"/>
        <xdr:cNvSpPr>
          <a:spLocks/>
        </xdr:cNvSpPr>
      </xdr:nvSpPr>
      <xdr:spPr>
        <a:xfrm>
          <a:off x="9648825" y="7600950"/>
          <a:ext cx="1685925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賦課限度額（介護分）</a:t>
          </a:r>
        </a:p>
      </xdr:txBody>
    </xdr:sp>
    <xdr:clientData/>
  </xdr:twoCellAnchor>
  <xdr:twoCellAnchor>
    <xdr:from>
      <xdr:col>1</xdr:col>
      <xdr:colOff>371475</xdr:colOff>
      <xdr:row>36</xdr:row>
      <xdr:rowOff>66675</xdr:rowOff>
    </xdr:from>
    <xdr:to>
      <xdr:col>2</xdr:col>
      <xdr:colOff>133350</xdr:colOff>
      <xdr:row>37</xdr:row>
      <xdr:rowOff>76200</xdr:rowOff>
    </xdr:to>
    <xdr:sp>
      <xdr:nvSpPr>
        <xdr:cNvPr id="4" name="下矢印 4"/>
        <xdr:cNvSpPr>
          <a:spLocks/>
        </xdr:cNvSpPr>
      </xdr:nvSpPr>
      <xdr:spPr>
        <a:xfrm>
          <a:off x="904875" y="7962900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676275</xdr:colOff>
      <xdr:row>36</xdr:row>
      <xdr:rowOff>66675</xdr:rowOff>
    </xdr:from>
    <xdr:to>
      <xdr:col>20</xdr:col>
      <xdr:colOff>257175</xdr:colOff>
      <xdr:row>37</xdr:row>
      <xdr:rowOff>76200</xdr:rowOff>
    </xdr:to>
    <xdr:sp>
      <xdr:nvSpPr>
        <xdr:cNvPr id="5" name="下矢印 5"/>
        <xdr:cNvSpPr>
          <a:spLocks/>
        </xdr:cNvSpPr>
      </xdr:nvSpPr>
      <xdr:spPr>
        <a:xfrm>
          <a:off x="5514975" y="7962900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619125</xdr:colOff>
      <xdr:row>36</xdr:row>
      <xdr:rowOff>76200</xdr:rowOff>
    </xdr:from>
    <xdr:to>
      <xdr:col>30</xdr:col>
      <xdr:colOff>152400</xdr:colOff>
      <xdr:row>37</xdr:row>
      <xdr:rowOff>85725</xdr:rowOff>
    </xdr:to>
    <xdr:sp>
      <xdr:nvSpPr>
        <xdr:cNvPr id="6" name="下矢印 6"/>
        <xdr:cNvSpPr>
          <a:spLocks/>
        </xdr:cNvSpPr>
      </xdr:nvSpPr>
      <xdr:spPr>
        <a:xfrm>
          <a:off x="10029825" y="7972425"/>
          <a:ext cx="933450" cy="15240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304800</xdr:colOff>
      <xdr:row>32</xdr:row>
      <xdr:rowOff>257175</xdr:rowOff>
    </xdr:from>
    <xdr:to>
      <xdr:col>35</xdr:col>
      <xdr:colOff>381000</xdr:colOff>
      <xdr:row>41</xdr:row>
      <xdr:rowOff>142875</xdr:rowOff>
    </xdr:to>
    <xdr:sp>
      <xdr:nvSpPr>
        <xdr:cNvPr id="7" name="正方形/長方形 8"/>
        <xdr:cNvSpPr>
          <a:spLocks/>
        </xdr:cNvSpPr>
      </xdr:nvSpPr>
      <xdr:spPr>
        <a:xfrm>
          <a:off x="11953875" y="7467600"/>
          <a:ext cx="1933575" cy="1543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361950</xdr:colOff>
      <xdr:row>32</xdr:row>
      <xdr:rowOff>314325</xdr:rowOff>
    </xdr:from>
    <xdr:to>
      <xdr:col>34</xdr:col>
      <xdr:colOff>1257300</xdr:colOff>
      <xdr:row>35</xdr:row>
      <xdr:rowOff>19050</xdr:rowOff>
    </xdr:to>
    <xdr:sp>
      <xdr:nvSpPr>
        <xdr:cNvPr id="8" name="正方形/長方形 9"/>
        <xdr:cNvSpPr>
          <a:spLocks/>
        </xdr:cNvSpPr>
      </xdr:nvSpPr>
      <xdr:spPr>
        <a:xfrm>
          <a:off x="12011025" y="7524750"/>
          <a:ext cx="1485900" cy="2476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年税額（現行）</a:t>
          </a:r>
        </a:p>
      </xdr:txBody>
    </xdr:sp>
    <xdr:clientData/>
  </xdr:twoCellAnchor>
  <xdr:twoCellAnchor>
    <xdr:from>
      <xdr:col>32</xdr:col>
      <xdr:colOff>342900</xdr:colOff>
      <xdr:row>38</xdr:row>
      <xdr:rowOff>133350</xdr:rowOff>
    </xdr:from>
    <xdr:to>
      <xdr:col>34</xdr:col>
      <xdr:colOff>1247775</xdr:colOff>
      <xdr:row>39</xdr:row>
      <xdr:rowOff>190500</xdr:rowOff>
    </xdr:to>
    <xdr:sp>
      <xdr:nvSpPr>
        <xdr:cNvPr id="9" name="正方形/長方形 10"/>
        <xdr:cNvSpPr>
          <a:spLocks/>
        </xdr:cNvSpPr>
      </xdr:nvSpPr>
      <xdr:spPr>
        <a:xfrm>
          <a:off x="11991975" y="8315325"/>
          <a:ext cx="14954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年税額（改正後）</a:t>
          </a:r>
        </a:p>
      </xdr:txBody>
    </xdr:sp>
    <xdr:clientData/>
  </xdr:twoCellAnchor>
  <xdr:twoCellAnchor>
    <xdr:from>
      <xdr:col>33</xdr:col>
      <xdr:colOff>9525</xdr:colOff>
      <xdr:row>35</xdr:row>
      <xdr:rowOff>9525</xdr:rowOff>
    </xdr:from>
    <xdr:to>
      <xdr:col>35</xdr:col>
      <xdr:colOff>38100</xdr:colOff>
      <xdr:row>38</xdr:row>
      <xdr:rowOff>47625</xdr:rowOff>
    </xdr:to>
    <xdr:sp>
      <xdr:nvSpPr>
        <xdr:cNvPr id="10" name="正方形/長方形 12"/>
        <xdr:cNvSpPr>
          <a:spLocks/>
        </xdr:cNvSpPr>
      </xdr:nvSpPr>
      <xdr:spPr>
        <a:xfrm>
          <a:off x="12049125" y="7762875"/>
          <a:ext cx="14954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770,000</a:t>
          </a:r>
        </a:p>
      </xdr:txBody>
    </xdr:sp>
    <xdr:clientData/>
  </xdr:twoCellAnchor>
  <xdr:twoCellAnchor>
    <xdr:from>
      <xdr:col>35</xdr:col>
      <xdr:colOff>66675</xdr:colOff>
      <xdr:row>35</xdr:row>
      <xdr:rowOff>57150</xdr:rowOff>
    </xdr:from>
    <xdr:to>
      <xdr:col>35</xdr:col>
      <xdr:colOff>428625</xdr:colOff>
      <xdr:row>38</xdr:row>
      <xdr:rowOff>9525</xdr:rowOff>
    </xdr:to>
    <xdr:sp>
      <xdr:nvSpPr>
        <xdr:cNvPr id="11" name="正方形/長方形 13"/>
        <xdr:cNvSpPr>
          <a:spLocks/>
        </xdr:cNvSpPr>
      </xdr:nvSpPr>
      <xdr:spPr>
        <a:xfrm>
          <a:off x="13573125" y="7810500"/>
          <a:ext cx="3619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35</xdr:col>
      <xdr:colOff>66675</xdr:colOff>
      <xdr:row>39</xdr:row>
      <xdr:rowOff>142875</xdr:rowOff>
    </xdr:from>
    <xdr:to>
      <xdr:col>35</xdr:col>
      <xdr:colOff>428625</xdr:colOff>
      <xdr:row>41</xdr:row>
      <xdr:rowOff>85725</xdr:rowOff>
    </xdr:to>
    <xdr:sp>
      <xdr:nvSpPr>
        <xdr:cNvPr id="12" name="正方形/長方形 14"/>
        <xdr:cNvSpPr>
          <a:spLocks/>
        </xdr:cNvSpPr>
      </xdr:nvSpPr>
      <xdr:spPr>
        <a:xfrm>
          <a:off x="13573125" y="8553450"/>
          <a:ext cx="36195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33</xdr:col>
      <xdr:colOff>19050</xdr:colOff>
      <xdr:row>39</xdr:row>
      <xdr:rowOff>142875</xdr:rowOff>
    </xdr:from>
    <xdr:to>
      <xdr:col>35</xdr:col>
      <xdr:colOff>47625</xdr:colOff>
      <xdr:row>42</xdr:row>
      <xdr:rowOff>19050</xdr:rowOff>
    </xdr:to>
    <xdr:sp>
      <xdr:nvSpPr>
        <xdr:cNvPr id="13" name="正方形/長方形 16"/>
        <xdr:cNvSpPr>
          <a:spLocks/>
        </xdr:cNvSpPr>
      </xdr:nvSpPr>
      <xdr:spPr>
        <a:xfrm>
          <a:off x="12058650" y="8553450"/>
          <a:ext cx="1495425" cy="476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890,000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29</xdr:col>
      <xdr:colOff>85725</xdr:colOff>
      <xdr:row>1</xdr:row>
      <xdr:rowOff>590550</xdr:rowOff>
    </xdr:to>
    <xdr:sp>
      <xdr:nvSpPr>
        <xdr:cNvPr id="14" name="正方形/長方形 17"/>
        <xdr:cNvSpPr>
          <a:spLocks/>
        </xdr:cNvSpPr>
      </xdr:nvSpPr>
      <xdr:spPr>
        <a:xfrm>
          <a:off x="47625" y="38100"/>
          <a:ext cx="10639425" cy="7143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モデルケース⑥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夫・妻・子２人　　４０－６４歳　　固定資産税額：１５万円　　　　　－　年額１２万円増加　－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="85" zoomScaleNormal="85" zoomScalePageLayoutView="0" workbookViewId="0" topLeftCell="A1">
      <selection activeCell="AI35" sqref="AI35"/>
    </sheetView>
  </sheetViews>
  <sheetFormatPr defaultColWidth="9.00390625" defaultRowHeight="13.5"/>
  <cols>
    <col min="1" max="1" width="7.00390625" style="1" customWidth="1"/>
    <col min="2" max="2" width="15.375" style="1" customWidth="1"/>
    <col min="3" max="3" width="2.625" style="1" customWidth="1"/>
    <col min="4" max="4" width="8.00390625" style="1" customWidth="1"/>
    <col min="5" max="5" width="2.125" style="1" customWidth="1"/>
    <col min="6" max="6" width="5.125" style="1" customWidth="1"/>
    <col min="7" max="7" width="2.50390625" style="1" customWidth="1"/>
    <col min="8" max="8" width="13.875" style="1" customWidth="1"/>
    <col min="9" max="10" width="2.875" style="1" customWidth="1"/>
    <col min="11" max="11" width="5.25390625" style="1" hidden="1" customWidth="1"/>
    <col min="12" max="12" width="10.00390625" style="1" hidden="1" customWidth="1"/>
    <col min="13" max="16" width="10.75390625" style="1" hidden="1" customWidth="1"/>
    <col min="17" max="17" width="8.25390625" style="1" hidden="1" customWidth="1"/>
    <col min="18" max="18" width="1.12109375" style="1" customWidth="1"/>
    <col min="19" max="19" width="15.00390625" style="5" customWidth="1"/>
    <col min="20" max="20" width="2.75390625" style="1" customWidth="1"/>
    <col min="21" max="21" width="7.75390625" style="1" customWidth="1"/>
    <col min="22" max="22" width="3.375" style="1" customWidth="1"/>
    <col min="23" max="23" width="5.50390625" style="1" customWidth="1"/>
    <col min="24" max="24" width="2.625" style="1" customWidth="1"/>
    <col min="25" max="25" width="15.125" style="1" customWidth="1"/>
    <col min="26" max="27" width="3.125" style="1" customWidth="1"/>
    <col min="28" max="28" width="1.625" style="1" customWidth="1"/>
    <col min="29" max="29" width="15.625" style="5" customWidth="1"/>
    <col min="30" max="30" width="2.75390625" style="1" customWidth="1"/>
    <col min="31" max="31" width="7.625" style="1" customWidth="1"/>
    <col min="32" max="32" width="3.375" style="1" customWidth="1"/>
    <col min="33" max="33" width="5.125" style="1" customWidth="1"/>
    <col min="34" max="34" width="2.625" style="1" customWidth="1"/>
    <col min="35" max="35" width="16.625" style="1" customWidth="1"/>
    <col min="36" max="36" width="5.875" style="1" customWidth="1"/>
    <col min="37" max="37" width="0.74609375" style="1" customWidth="1"/>
    <col min="38" max="16384" width="9.00390625" style="1" customWidth="1"/>
  </cols>
  <sheetData>
    <row r="1" spans="1:37" ht="12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2"/>
      <c r="AC1" s="3"/>
      <c r="AD1" s="3"/>
      <c r="AE1" s="3"/>
      <c r="AF1" s="3"/>
      <c r="AG1" s="3"/>
      <c r="AH1" s="3"/>
      <c r="AI1" s="3"/>
      <c r="AJ1" s="4"/>
      <c r="AK1" s="6"/>
    </row>
    <row r="2" spans="1:37" ht="59.25" customHeight="1">
      <c r="A2" s="55"/>
      <c r="B2" s="53"/>
      <c r="C2" s="53"/>
      <c r="D2" s="53"/>
      <c r="E2" s="53"/>
      <c r="F2" s="53"/>
      <c r="G2" s="53"/>
      <c r="H2" s="53"/>
      <c r="I2" s="53"/>
      <c r="J2" s="53"/>
      <c r="K2" s="5"/>
      <c r="L2" s="5"/>
      <c r="M2" s="5"/>
      <c r="N2" s="5"/>
      <c r="O2" s="5"/>
      <c r="P2" s="5"/>
      <c r="Q2" s="5"/>
      <c r="R2" s="6"/>
      <c r="T2" s="5"/>
      <c r="U2" s="5"/>
      <c r="V2" s="5"/>
      <c r="W2" s="5"/>
      <c r="X2" s="5"/>
      <c r="Y2" s="5"/>
      <c r="Z2" s="5"/>
      <c r="AA2" s="5"/>
      <c r="AB2" s="6"/>
      <c r="AD2" s="5"/>
      <c r="AE2" s="5"/>
      <c r="AF2" s="5"/>
      <c r="AG2" s="5"/>
      <c r="AH2" s="5"/>
      <c r="AI2" s="5"/>
      <c r="AJ2" s="7"/>
      <c r="AK2" s="5"/>
    </row>
    <row r="3" spans="1:37" ht="19.5" customHeight="1">
      <c r="A3" s="51" t="s">
        <v>48</v>
      </c>
      <c r="B3" s="52"/>
      <c r="C3" s="53"/>
      <c r="D3" s="54"/>
      <c r="E3" s="52"/>
      <c r="F3" s="53"/>
      <c r="G3" s="53"/>
      <c r="H3" s="52"/>
      <c r="I3" s="53"/>
      <c r="J3" s="53"/>
      <c r="K3" s="5"/>
      <c r="L3" s="5"/>
      <c r="M3" s="5"/>
      <c r="N3" s="5"/>
      <c r="O3" s="5"/>
      <c r="P3" s="5"/>
      <c r="Q3" s="5"/>
      <c r="R3" s="6"/>
      <c r="S3" s="42" t="s">
        <v>49</v>
      </c>
      <c r="T3" s="5"/>
      <c r="U3" s="8"/>
      <c r="V3" s="5"/>
      <c r="W3" s="5"/>
      <c r="X3" s="5"/>
      <c r="Y3" s="5"/>
      <c r="Z3" s="5"/>
      <c r="AA3" s="5"/>
      <c r="AB3" s="6"/>
      <c r="AC3" s="42" t="s">
        <v>50</v>
      </c>
      <c r="AD3" s="5"/>
      <c r="AE3" s="8" t="s">
        <v>29</v>
      </c>
      <c r="AF3" s="5"/>
      <c r="AG3" s="5"/>
      <c r="AH3" s="5"/>
      <c r="AI3" s="5"/>
      <c r="AJ3" s="7"/>
      <c r="AK3" s="5"/>
    </row>
    <row r="4" spans="1:37" ht="9.75" customHeight="1">
      <c r="A4" s="55"/>
      <c r="B4" s="53"/>
      <c r="C4" s="53"/>
      <c r="D4" s="54"/>
      <c r="E4" s="53"/>
      <c r="F4" s="53"/>
      <c r="G4" s="53"/>
      <c r="H4" s="53"/>
      <c r="I4" s="53"/>
      <c r="J4" s="53"/>
      <c r="K4" s="5"/>
      <c r="L4" s="5"/>
      <c r="M4" s="5"/>
      <c r="N4" s="5"/>
      <c r="O4" s="5"/>
      <c r="P4" s="5"/>
      <c r="Q4" s="5"/>
      <c r="R4" s="6"/>
      <c r="T4" s="5"/>
      <c r="U4" s="5"/>
      <c r="V4" s="5"/>
      <c r="W4" s="5"/>
      <c r="X4" s="5"/>
      <c r="Y4" s="5"/>
      <c r="Z4" s="5"/>
      <c r="AA4" s="5"/>
      <c r="AB4" s="6"/>
      <c r="AD4" s="5"/>
      <c r="AE4" s="5"/>
      <c r="AF4" s="5"/>
      <c r="AG4" s="5"/>
      <c r="AH4" s="5"/>
      <c r="AI4" s="5"/>
      <c r="AJ4" s="7"/>
      <c r="AK4" s="5"/>
    </row>
    <row r="5" spans="1:37" ht="17.25">
      <c r="A5" s="55"/>
      <c r="B5" s="56" t="s">
        <v>19</v>
      </c>
      <c r="C5" s="53" t="s">
        <v>35</v>
      </c>
      <c r="D5" s="53"/>
      <c r="E5" s="53"/>
      <c r="F5" s="53"/>
      <c r="G5" s="53"/>
      <c r="H5" s="53"/>
      <c r="I5" s="53"/>
      <c r="J5" s="53"/>
      <c r="K5" s="5"/>
      <c r="L5" s="5"/>
      <c r="M5" s="5"/>
      <c r="N5" s="5"/>
      <c r="O5" s="5"/>
      <c r="P5" s="5"/>
      <c r="Q5" s="5"/>
      <c r="R5" s="6"/>
      <c r="S5" s="9" t="s">
        <v>23</v>
      </c>
      <c r="U5" s="5" t="s">
        <v>35</v>
      </c>
      <c r="V5" s="5"/>
      <c r="W5" s="5"/>
      <c r="X5" s="5"/>
      <c r="Y5" s="5"/>
      <c r="Z5" s="5"/>
      <c r="AA5" s="5"/>
      <c r="AB5" s="6"/>
      <c r="AC5" s="9" t="s">
        <v>23</v>
      </c>
      <c r="AE5" s="5" t="s">
        <v>35</v>
      </c>
      <c r="AF5" s="5"/>
      <c r="AG5" s="5"/>
      <c r="AH5" s="5"/>
      <c r="AI5" s="5"/>
      <c r="AJ5" s="7"/>
      <c r="AK5" s="5"/>
    </row>
    <row r="6" spans="1:37" ht="18" customHeight="1">
      <c r="A6" s="55"/>
      <c r="B6" s="53" t="s">
        <v>7</v>
      </c>
      <c r="C6" s="53"/>
      <c r="D6" s="53"/>
      <c r="E6" s="53"/>
      <c r="F6" s="53"/>
      <c r="G6" s="53"/>
      <c r="H6" s="53"/>
      <c r="I6" s="53"/>
      <c r="J6" s="53"/>
      <c r="K6" s="30"/>
      <c r="L6" s="5"/>
      <c r="M6" s="5"/>
      <c r="N6" s="5"/>
      <c r="O6" s="5"/>
      <c r="P6" s="5"/>
      <c r="Q6" s="5"/>
      <c r="R6" s="6"/>
      <c r="S6" s="5" t="s">
        <v>24</v>
      </c>
      <c r="T6" s="5"/>
      <c r="U6" s="5"/>
      <c r="V6" s="5"/>
      <c r="W6" s="5"/>
      <c r="X6" s="5"/>
      <c r="Y6" s="5"/>
      <c r="Z6" s="5"/>
      <c r="AA6" s="5"/>
      <c r="AB6" s="6"/>
      <c r="AC6" s="5" t="s">
        <v>24</v>
      </c>
      <c r="AD6" s="5"/>
      <c r="AE6" s="5"/>
      <c r="AF6" s="5"/>
      <c r="AG6" s="5"/>
      <c r="AH6" s="5"/>
      <c r="AI6" s="5"/>
      <c r="AJ6" s="7"/>
      <c r="AK6" s="5"/>
    </row>
    <row r="7" spans="1:37" ht="18" customHeight="1">
      <c r="A7" s="55"/>
      <c r="B7" s="53"/>
      <c r="C7" s="53"/>
      <c r="D7" s="53"/>
      <c r="E7" s="53"/>
      <c r="F7" s="53"/>
      <c r="G7" s="53"/>
      <c r="H7" s="53"/>
      <c r="I7" s="53"/>
      <c r="J7" s="53"/>
      <c r="K7" s="30"/>
      <c r="L7" s="5"/>
      <c r="M7" s="5"/>
      <c r="N7" s="5"/>
      <c r="O7" s="5"/>
      <c r="P7" s="5"/>
      <c r="Q7" s="5"/>
      <c r="R7" s="6"/>
      <c r="T7" s="5"/>
      <c r="U7" s="5"/>
      <c r="V7" s="5"/>
      <c r="W7" s="5"/>
      <c r="X7" s="5"/>
      <c r="Y7" s="5"/>
      <c r="Z7" s="5"/>
      <c r="AA7" s="5"/>
      <c r="AB7" s="6"/>
      <c r="AD7" s="5"/>
      <c r="AE7" s="5"/>
      <c r="AF7" s="5"/>
      <c r="AG7" s="5"/>
      <c r="AH7" s="5"/>
      <c r="AI7" s="5"/>
      <c r="AJ7" s="7"/>
      <c r="AK7" s="5"/>
    </row>
    <row r="8" spans="1:37" ht="18" customHeight="1" thickBot="1">
      <c r="A8" s="55"/>
      <c r="B8" s="57" t="s">
        <v>17</v>
      </c>
      <c r="C8" s="58"/>
      <c r="D8" s="59"/>
      <c r="E8" s="58"/>
      <c r="F8" s="60"/>
      <c r="G8" s="58"/>
      <c r="H8" s="61" t="s">
        <v>14</v>
      </c>
      <c r="I8" s="58"/>
      <c r="J8" s="58"/>
      <c r="K8" s="34" t="s">
        <v>3</v>
      </c>
      <c r="L8" s="33" t="s">
        <v>18</v>
      </c>
      <c r="M8" s="31"/>
      <c r="N8" s="27"/>
      <c r="O8" s="27"/>
      <c r="P8" s="27"/>
      <c r="Q8" s="27"/>
      <c r="R8" s="43"/>
      <c r="S8" s="12" t="s">
        <v>13</v>
      </c>
      <c r="T8" s="5"/>
      <c r="U8" s="5"/>
      <c r="V8" s="5"/>
      <c r="W8" s="5"/>
      <c r="X8" s="5"/>
      <c r="Y8" s="16" t="s">
        <v>14</v>
      </c>
      <c r="Z8" s="5"/>
      <c r="AA8" s="5"/>
      <c r="AB8" s="6"/>
      <c r="AC8" s="12" t="s">
        <v>13</v>
      </c>
      <c r="AD8" s="5"/>
      <c r="AE8" s="5"/>
      <c r="AF8" s="5"/>
      <c r="AG8" s="5"/>
      <c r="AH8" s="5"/>
      <c r="AI8" s="16" t="s">
        <v>14</v>
      </c>
      <c r="AJ8" s="7"/>
      <c r="AK8" s="5"/>
    </row>
    <row r="9" spans="1:37" ht="33.75" customHeight="1" thickTop="1">
      <c r="A9" s="62" t="s">
        <v>16</v>
      </c>
      <c r="B9" s="94" t="s">
        <v>80</v>
      </c>
      <c r="C9" s="65" t="s">
        <v>0</v>
      </c>
      <c r="D9" s="95" t="s">
        <v>34</v>
      </c>
      <c r="E9" s="65" t="s">
        <v>1</v>
      </c>
      <c r="F9" s="67">
        <v>0.07</v>
      </c>
      <c r="G9" s="65" t="s">
        <v>2</v>
      </c>
      <c r="H9" s="68">
        <v>481040</v>
      </c>
      <c r="I9" s="69" t="s">
        <v>6</v>
      </c>
      <c r="J9" s="69"/>
      <c r="K9" s="96"/>
      <c r="L9" s="96"/>
      <c r="M9" s="28" t="str">
        <f>IF(L9="","0",IF(K9&gt;64,IF(L9&gt;=150000,150000,L9),0))</f>
        <v>0</v>
      </c>
      <c r="N9" s="28" t="e">
        <f aca="true" t="shared" si="0" ref="N9:N17">IF(B9-M9&lt;=0,0,B9-M9)</f>
        <v>#VALUE!</v>
      </c>
      <c r="O9" s="28" t="e">
        <f>IF(N9-P9&lt;0,0,N9-P9)</f>
        <v>#VALUE!</v>
      </c>
      <c r="P9" s="28">
        <v>0</v>
      </c>
      <c r="Q9" s="28" t="e">
        <f aca="true" t="shared" si="1" ref="Q9:Q17">IF(B9-P9&lt;=0,0,B9-P9)</f>
        <v>#VALUE!</v>
      </c>
      <c r="R9" s="44"/>
      <c r="S9" s="97" t="s">
        <v>80</v>
      </c>
      <c r="T9" s="12" t="s">
        <v>0</v>
      </c>
      <c r="U9" s="17" t="s">
        <v>34</v>
      </c>
      <c r="V9" s="12" t="s">
        <v>1</v>
      </c>
      <c r="W9" s="11">
        <v>0.011</v>
      </c>
      <c r="X9" s="12" t="s">
        <v>2</v>
      </c>
      <c r="Y9" s="13">
        <v>75592</v>
      </c>
      <c r="Z9" s="14" t="s">
        <v>6</v>
      </c>
      <c r="AA9" s="14"/>
      <c r="AB9" s="46"/>
      <c r="AC9" s="97" t="s">
        <v>80</v>
      </c>
      <c r="AD9" s="12" t="s">
        <v>0</v>
      </c>
      <c r="AE9" s="17" t="s">
        <v>34</v>
      </c>
      <c r="AF9" s="12" t="s">
        <v>1</v>
      </c>
      <c r="AG9" s="36">
        <v>0.0136</v>
      </c>
      <c r="AH9" s="12" t="s">
        <v>2</v>
      </c>
      <c r="AI9" s="13">
        <v>93459</v>
      </c>
      <c r="AJ9" s="91" t="s">
        <v>6</v>
      </c>
      <c r="AK9" s="5"/>
    </row>
    <row r="10" spans="1:37" ht="33.75" customHeight="1">
      <c r="A10" s="62"/>
      <c r="B10" s="98" t="s">
        <v>33</v>
      </c>
      <c r="C10" s="65" t="s">
        <v>0</v>
      </c>
      <c r="D10" s="95" t="s">
        <v>34</v>
      </c>
      <c r="E10" s="65" t="s">
        <v>1</v>
      </c>
      <c r="F10" s="67">
        <v>0.07</v>
      </c>
      <c r="G10" s="65" t="s">
        <v>2</v>
      </c>
      <c r="H10" s="68"/>
      <c r="I10" s="69" t="s">
        <v>6</v>
      </c>
      <c r="J10" s="69"/>
      <c r="K10" s="99"/>
      <c r="L10" s="99"/>
      <c r="M10" s="28" t="str">
        <f aca="true" t="shared" si="2" ref="M10:M17">IF(L10="","0",IF(K10&gt;64,IF(L10&gt;=150000,150000,L10),0))</f>
        <v>0</v>
      </c>
      <c r="N10" s="28" t="e">
        <f t="shared" si="0"/>
        <v>#VALUE!</v>
      </c>
      <c r="O10" s="28" t="e">
        <f aca="true" t="shared" si="3" ref="O10:O17">IF(N10-P10&lt;0,0,N10-P10)</f>
        <v>#VALUE!</v>
      </c>
      <c r="P10" s="28">
        <v>0</v>
      </c>
      <c r="Q10" s="28" t="e">
        <f t="shared" si="1"/>
        <v>#VALUE!</v>
      </c>
      <c r="R10" s="44"/>
      <c r="S10" s="100" t="s">
        <v>33</v>
      </c>
      <c r="T10" s="12" t="s">
        <v>0</v>
      </c>
      <c r="U10" s="17" t="s">
        <v>34</v>
      </c>
      <c r="V10" s="12" t="s">
        <v>1</v>
      </c>
      <c r="W10" s="11">
        <v>0.011</v>
      </c>
      <c r="X10" s="12" t="s">
        <v>2</v>
      </c>
      <c r="Y10" s="13"/>
      <c r="Z10" s="15" t="s">
        <v>6</v>
      </c>
      <c r="AA10" s="15"/>
      <c r="AB10" s="46"/>
      <c r="AC10" s="100" t="s">
        <v>33</v>
      </c>
      <c r="AD10" s="12" t="s">
        <v>0</v>
      </c>
      <c r="AE10" s="17" t="s">
        <v>34</v>
      </c>
      <c r="AF10" s="12" t="s">
        <v>1</v>
      </c>
      <c r="AG10" s="36">
        <v>0.0136</v>
      </c>
      <c r="AH10" s="12" t="s">
        <v>2</v>
      </c>
      <c r="AI10" s="13"/>
      <c r="AJ10" s="40" t="s">
        <v>6</v>
      </c>
      <c r="AK10" s="5"/>
    </row>
    <row r="11" spans="1:37" ht="33.75" customHeight="1">
      <c r="A11" s="62"/>
      <c r="B11" s="98" t="s">
        <v>33</v>
      </c>
      <c r="C11" s="65" t="s">
        <v>0</v>
      </c>
      <c r="D11" s="95" t="s">
        <v>34</v>
      </c>
      <c r="E11" s="65" t="s">
        <v>1</v>
      </c>
      <c r="F11" s="67">
        <v>0.07</v>
      </c>
      <c r="G11" s="65" t="s">
        <v>2</v>
      </c>
      <c r="H11" s="68"/>
      <c r="I11" s="69" t="s">
        <v>6</v>
      </c>
      <c r="J11" s="69"/>
      <c r="K11" s="99"/>
      <c r="L11" s="99"/>
      <c r="M11" s="28" t="str">
        <f t="shared" si="2"/>
        <v>0</v>
      </c>
      <c r="N11" s="28" t="e">
        <f t="shared" si="0"/>
        <v>#VALUE!</v>
      </c>
      <c r="O11" s="28" t="e">
        <f t="shared" si="3"/>
        <v>#VALUE!</v>
      </c>
      <c r="P11" s="28">
        <v>0</v>
      </c>
      <c r="Q11" s="28" t="e">
        <f t="shared" si="1"/>
        <v>#VALUE!</v>
      </c>
      <c r="R11" s="44"/>
      <c r="S11" s="100" t="s">
        <v>33</v>
      </c>
      <c r="T11" s="12" t="s">
        <v>0</v>
      </c>
      <c r="U11" s="17" t="s">
        <v>34</v>
      </c>
      <c r="V11" s="12" t="s">
        <v>1</v>
      </c>
      <c r="W11" s="11">
        <v>0.011</v>
      </c>
      <c r="X11" s="12" t="s">
        <v>2</v>
      </c>
      <c r="Y11" s="13"/>
      <c r="Z11" s="15" t="s">
        <v>6</v>
      </c>
      <c r="AA11" s="15"/>
      <c r="AB11" s="46"/>
      <c r="AC11" s="100" t="s">
        <v>33</v>
      </c>
      <c r="AD11" s="12" t="s">
        <v>0</v>
      </c>
      <c r="AE11" s="17" t="s">
        <v>34</v>
      </c>
      <c r="AF11" s="12" t="s">
        <v>1</v>
      </c>
      <c r="AG11" s="36">
        <v>0.0136</v>
      </c>
      <c r="AH11" s="12" t="s">
        <v>2</v>
      </c>
      <c r="AI11" s="13"/>
      <c r="AJ11" s="40" t="s">
        <v>6</v>
      </c>
      <c r="AK11" s="5"/>
    </row>
    <row r="12" spans="1:37" ht="33.75" customHeight="1">
      <c r="A12" s="62"/>
      <c r="B12" s="98" t="s">
        <v>33</v>
      </c>
      <c r="C12" s="65" t="s">
        <v>0</v>
      </c>
      <c r="D12" s="95" t="s">
        <v>34</v>
      </c>
      <c r="E12" s="65" t="s">
        <v>1</v>
      </c>
      <c r="F12" s="67">
        <v>0.07</v>
      </c>
      <c r="G12" s="65" t="s">
        <v>2</v>
      </c>
      <c r="H12" s="68"/>
      <c r="I12" s="69" t="s">
        <v>6</v>
      </c>
      <c r="J12" s="69"/>
      <c r="K12" s="99"/>
      <c r="L12" s="99"/>
      <c r="M12" s="28" t="str">
        <f t="shared" si="2"/>
        <v>0</v>
      </c>
      <c r="N12" s="28" t="e">
        <f t="shared" si="0"/>
        <v>#VALUE!</v>
      </c>
      <c r="O12" s="28" t="e">
        <f t="shared" si="3"/>
        <v>#VALUE!</v>
      </c>
      <c r="P12" s="28">
        <v>0</v>
      </c>
      <c r="Q12" s="28" t="e">
        <f t="shared" si="1"/>
        <v>#VALUE!</v>
      </c>
      <c r="R12" s="44"/>
      <c r="S12" s="100" t="s">
        <v>33</v>
      </c>
      <c r="T12" s="12" t="s">
        <v>0</v>
      </c>
      <c r="U12" s="17" t="s">
        <v>34</v>
      </c>
      <c r="V12" s="12" t="s">
        <v>1</v>
      </c>
      <c r="W12" s="11">
        <v>0.011</v>
      </c>
      <c r="X12" s="12" t="s">
        <v>2</v>
      </c>
      <c r="Y12" s="13"/>
      <c r="Z12" s="15" t="s">
        <v>6</v>
      </c>
      <c r="AA12" s="15"/>
      <c r="AB12" s="46"/>
      <c r="AC12" s="100" t="s">
        <v>33</v>
      </c>
      <c r="AD12" s="12" t="s">
        <v>0</v>
      </c>
      <c r="AE12" s="17" t="s">
        <v>34</v>
      </c>
      <c r="AF12" s="12" t="s">
        <v>1</v>
      </c>
      <c r="AG12" s="36">
        <v>0.0136</v>
      </c>
      <c r="AH12" s="12" t="s">
        <v>2</v>
      </c>
      <c r="AI12" s="13"/>
      <c r="AJ12" s="40" t="s">
        <v>6</v>
      </c>
      <c r="AK12" s="5"/>
    </row>
    <row r="13" spans="1:37" ht="18" customHeight="1" hidden="1" thickBot="1" thickTop="1">
      <c r="A13" s="63" t="s">
        <v>9</v>
      </c>
      <c r="B13" s="64"/>
      <c r="C13" s="65" t="s">
        <v>0</v>
      </c>
      <c r="D13" s="66">
        <v>330000</v>
      </c>
      <c r="E13" s="65" t="s">
        <v>1</v>
      </c>
      <c r="F13" s="67">
        <v>0.07</v>
      </c>
      <c r="G13" s="65" t="s">
        <v>2</v>
      </c>
      <c r="H13" s="68" t="str">
        <f>IF(Q13-330000&gt;0,((Q13-330000)*F13),"0")</f>
        <v>0</v>
      </c>
      <c r="I13" s="69" t="s">
        <v>6</v>
      </c>
      <c r="J13" s="69"/>
      <c r="K13" s="37"/>
      <c r="L13" s="37"/>
      <c r="M13" s="28" t="str">
        <f t="shared" si="2"/>
        <v>0</v>
      </c>
      <c r="N13" s="28">
        <f t="shared" si="0"/>
        <v>0</v>
      </c>
      <c r="O13" s="28">
        <f t="shared" si="3"/>
        <v>0</v>
      </c>
      <c r="P13" s="28">
        <v>0</v>
      </c>
      <c r="Q13" s="28">
        <f t="shared" si="1"/>
        <v>0</v>
      </c>
      <c r="R13" s="44"/>
      <c r="S13" s="10">
        <f>B13</f>
        <v>0</v>
      </c>
      <c r="T13" s="12" t="s">
        <v>0</v>
      </c>
      <c r="U13" s="10">
        <v>330000</v>
      </c>
      <c r="V13" s="12" t="s">
        <v>1</v>
      </c>
      <c r="W13" s="11">
        <v>0.011</v>
      </c>
      <c r="X13" s="12" t="s">
        <v>2</v>
      </c>
      <c r="Y13" s="13" t="str">
        <f>IF(S13-330000&gt;0,((S13-330000)*W13),"0")</f>
        <v>0</v>
      </c>
      <c r="Z13" s="15" t="s">
        <v>6</v>
      </c>
      <c r="AA13" s="15"/>
      <c r="AB13" s="46"/>
      <c r="AC13" s="10">
        <f>B13</f>
        <v>0</v>
      </c>
      <c r="AD13" s="12" t="s">
        <v>0</v>
      </c>
      <c r="AE13" s="10">
        <v>330000</v>
      </c>
      <c r="AF13" s="12" t="s">
        <v>1</v>
      </c>
      <c r="AG13" s="36">
        <v>0.0136</v>
      </c>
      <c r="AH13" s="12" t="s">
        <v>2</v>
      </c>
      <c r="AI13" s="13" t="str">
        <f>IF(K13&gt;39,IF(K13&lt;65,IF(AC13-330000&gt;0,((AC13-330000)*AG13),"0"),"0"),"0")</f>
        <v>0</v>
      </c>
      <c r="AJ13" s="40" t="s">
        <v>6</v>
      </c>
      <c r="AK13" s="5"/>
    </row>
    <row r="14" spans="1:37" ht="18" customHeight="1" hidden="1" thickBot="1" thickTop="1">
      <c r="A14" s="63" t="s">
        <v>10</v>
      </c>
      <c r="B14" s="70"/>
      <c r="C14" s="65" t="s">
        <v>0</v>
      </c>
      <c r="D14" s="66">
        <v>330000</v>
      </c>
      <c r="E14" s="65" t="s">
        <v>1</v>
      </c>
      <c r="F14" s="67">
        <v>0.07</v>
      </c>
      <c r="G14" s="65" t="s">
        <v>2</v>
      </c>
      <c r="H14" s="68" t="str">
        <f>IF(Q14-330000&gt;0,((Q14-330000)*F14),"0")</f>
        <v>0</v>
      </c>
      <c r="I14" s="69" t="s">
        <v>6</v>
      </c>
      <c r="J14" s="69"/>
      <c r="K14" s="32"/>
      <c r="L14" s="32"/>
      <c r="M14" s="28" t="str">
        <f t="shared" si="2"/>
        <v>0</v>
      </c>
      <c r="N14" s="28">
        <f t="shared" si="0"/>
        <v>0</v>
      </c>
      <c r="O14" s="28">
        <f t="shared" si="3"/>
        <v>0</v>
      </c>
      <c r="P14" s="28">
        <v>0</v>
      </c>
      <c r="Q14" s="28">
        <f t="shared" si="1"/>
        <v>0</v>
      </c>
      <c r="R14" s="44"/>
      <c r="S14" s="10">
        <f>B14</f>
        <v>0</v>
      </c>
      <c r="T14" s="12" t="s">
        <v>0</v>
      </c>
      <c r="U14" s="10">
        <v>330000</v>
      </c>
      <c r="V14" s="12" t="s">
        <v>1</v>
      </c>
      <c r="W14" s="11">
        <v>0.011</v>
      </c>
      <c r="X14" s="12" t="s">
        <v>2</v>
      </c>
      <c r="Y14" s="13" t="str">
        <f>IF(S14-330000&gt;0,((S14-330000)*W14),"0")</f>
        <v>0</v>
      </c>
      <c r="Z14" s="15" t="s">
        <v>6</v>
      </c>
      <c r="AA14" s="15"/>
      <c r="AB14" s="46"/>
      <c r="AC14" s="10">
        <f>B14</f>
        <v>0</v>
      </c>
      <c r="AD14" s="12" t="s">
        <v>0</v>
      </c>
      <c r="AE14" s="10">
        <v>330000</v>
      </c>
      <c r="AF14" s="12" t="s">
        <v>1</v>
      </c>
      <c r="AG14" s="36">
        <v>0.0136</v>
      </c>
      <c r="AH14" s="12" t="s">
        <v>2</v>
      </c>
      <c r="AI14" s="13" t="str">
        <f>IF(K14&gt;39,IF(K14&lt;65,IF(AC14-330000&gt;0,((AC14-330000)*AG14),"0"),"0"),"0")</f>
        <v>0</v>
      </c>
      <c r="AJ14" s="40" t="s">
        <v>6</v>
      </c>
      <c r="AK14" s="5"/>
    </row>
    <row r="15" spans="1:37" ht="18" customHeight="1" hidden="1" thickBot="1" thickTop="1">
      <c r="A15" s="63" t="s">
        <v>11</v>
      </c>
      <c r="B15" s="70"/>
      <c r="C15" s="65" t="s">
        <v>0</v>
      </c>
      <c r="D15" s="66">
        <v>330000</v>
      </c>
      <c r="E15" s="65" t="s">
        <v>1</v>
      </c>
      <c r="F15" s="67">
        <v>0.07</v>
      </c>
      <c r="G15" s="65" t="s">
        <v>2</v>
      </c>
      <c r="H15" s="68" t="str">
        <f>IF(Q15-330000&gt;0,((Q15-330000)*F15),"0")</f>
        <v>0</v>
      </c>
      <c r="I15" s="69" t="s">
        <v>6</v>
      </c>
      <c r="J15" s="69"/>
      <c r="K15" s="32"/>
      <c r="L15" s="32"/>
      <c r="M15" s="28" t="str">
        <f t="shared" si="2"/>
        <v>0</v>
      </c>
      <c r="N15" s="28">
        <f t="shared" si="0"/>
        <v>0</v>
      </c>
      <c r="O15" s="28">
        <f t="shared" si="3"/>
        <v>0</v>
      </c>
      <c r="P15" s="28">
        <v>0</v>
      </c>
      <c r="Q15" s="28">
        <f t="shared" si="1"/>
        <v>0</v>
      </c>
      <c r="R15" s="44"/>
      <c r="S15" s="10">
        <f>B15</f>
        <v>0</v>
      </c>
      <c r="T15" s="12" t="s">
        <v>0</v>
      </c>
      <c r="U15" s="10">
        <v>330000</v>
      </c>
      <c r="V15" s="12" t="s">
        <v>1</v>
      </c>
      <c r="W15" s="11">
        <v>0.011</v>
      </c>
      <c r="X15" s="12" t="s">
        <v>2</v>
      </c>
      <c r="Y15" s="13" t="str">
        <f>IF(S15-330000&gt;0,((S15-330000)*W15),"0")</f>
        <v>0</v>
      </c>
      <c r="Z15" s="15" t="s">
        <v>6</v>
      </c>
      <c r="AA15" s="15"/>
      <c r="AB15" s="46"/>
      <c r="AC15" s="10">
        <f>B15</f>
        <v>0</v>
      </c>
      <c r="AD15" s="12" t="s">
        <v>0</v>
      </c>
      <c r="AE15" s="10">
        <v>330000</v>
      </c>
      <c r="AF15" s="12" t="s">
        <v>1</v>
      </c>
      <c r="AG15" s="36">
        <v>0.0136</v>
      </c>
      <c r="AH15" s="12" t="s">
        <v>2</v>
      </c>
      <c r="AI15" s="13" t="str">
        <f>IF(K15&gt;39,IF(K15&lt;65,IF(AC15-330000&gt;0,((AC15-330000)*AG15),"0"),"0"),"0")</f>
        <v>0</v>
      </c>
      <c r="AJ15" s="40" t="s">
        <v>6</v>
      </c>
      <c r="AK15" s="5"/>
    </row>
    <row r="16" spans="1:37" ht="18" customHeight="1" hidden="1" thickBot="1" thickTop="1">
      <c r="A16" s="63" t="s">
        <v>12</v>
      </c>
      <c r="B16" s="70"/>
      <c r="C16" s="65" t="s">
        <v>0</v>
      </c>
      <c r="D16" s="66">
        <v>330000</v>
      </c>
      <c r="E16" s="65" t="s">
        <v>1</v>
      </c>
      <c r="F16" s="67">
        <v>0.07</v>
      </c>
      <c r="G16" s="65" t="s">
        <v>2</v>
      </c>
      <c r="H16" s="68" t="str">
        <f>IF(Q16-330000&gt;0,((Q16-330000)*F16),"0")</f>
        <v>0</v>
      </c>
      <c r="I16" s="69" t="s">
        <v>6</v>
      </c>
      <c r="J16" s="69"/>
      <c r="K16" s="32"/>
      <c r="L16" s="32"/>
      <c r="M16" s="28" t="str">
        <f t="shared" si="2"/>
        <v>0</v>
      </c>
      <c r="N16" s="28">
        <f t="shared" si="0"/>
        <v>0</v>
      </c>
      <c r="O16" s="28">
        <f t="shared" si="3"/>
        <v>0</v>
      </c>
      <c r="P16" s="28">
        <v>0</v>
      </c>
      <c r="Q16" s="28">
        <f t="shared" si="1"/>
        <v>0</v>
      </c>
      <c r="R16" s="44"/>
      <c r="S16" s="10">
        <f>B16</f>
        <v>0</v>
      </c>
      <c r="T16" s="12" t="s">
        <v>0</v>
      </c>
      <c r="U16" s="10">
        <v>330000</v>
      </c>
      <c r="V16" s="12" t="s">
        <v>1</v>
      </c>
      <c r="W16" s="11">
        <v>0.011</v>
      </c>
      <c r="X16" s="12" t="s">
        <v>2</v>
      </c>
      <c r="Y16" s="13" t="str">
        <f>IF(S16-330000&gt;0,((S16-330000)*W16),"0")</f>
        <v>0</v>
      </c>
      <c r="Z16" s="15" t="s">
        <v>6</v>
      </c>
      <c r="AA16" s="15"/>
      <c r="AB16" s="46"/>
      <c r="AC16" s="10">
        <f>B16</f>
        <v>0</v>
      </c>
      <c r="AD16" s="12" t="s">
        <v>0</v>
      </c>
      <c r="AE16" s="10">
        <v>330000</v>
      </c>
      <c r="AF16" s="12" t="s">
        <v>1</v>
      </c>
      <c r="AG16" s="36">
        <v>0.0136</v>
      </c>
      <c r="AH16" s="12" t="s">
        <v>2</v>
      </c>
      <c r="AI16" s="13" t="str">
        <f>IF(K16&gt;39,IF(K16&lt;65,IF(AC16-330000&gt;0,((AC16-330000)*AG16),"0"),"0"),"0")</f>
        <v>0</v>
      </c>
      <c r="AJ16" s="40" t="s">
        <v>6</v>
      </c>
      <c r="AK16" s="5"/>
    </row>
    <row r="17" spans="1:37" ht="18" customHeight="1" hidden="1" thickBot="1" thickTop="1">
      <c r="A17" s="71" t="s">
        <v>16</v>
      </c>
      <c r="B17" s="70">
        <v>0</v>
      </c>
      <c r="C17" s="72"/>
      <c r="D17" s="66"/>
      <c r="E17" s="65"/>
      <c r="F17" s="67"/>
      <c r="G17" s="65"/>
      <c r="H17" s="73"/>
      <c r="I17" s="69"/>
      <c r="J17" s="69"/>
      <c r="K17" s="32"/>
      <c r="L17" s="32"/>
      <c r="M17" s="28" t="str">
        <f t="shared" si="2"/>
        <v>0</v>
      </c>
      <c r="N17" s="28">
        <f t="shared" si="0"/>
        <v>0</v>
      </c>
      <c r="O17" s="28">
        <f t="shared" si="3"/>
        <v>0</v>
      </c>
      <c r="P17" s="28">
        <v>0</v>
      </c>
      <c r="Q17" s="28">
        <f t="shared" si="1"/>
        <v>0</v>
      </c>
      <c r="R17" s="44"/>
      <c r="T17" s="5"/>
      <c r="U17" s="5"/>
      <c r="V17" s="5"/>
      <c r="W17" s="5"/>
      <c r="X17" s="5"/>
      <c r="Y17" s="16"/>
      <c r="Z17" s="5"/>
      <c r="AA17" s="5"/>
      <c r="AB17" s="6"/>
      <c r="AD17" s="5"/>
      <c r="AE17" s="5"/>
      <c r="AF17" s="5"/>
      <c r="AG17" s="5"/>
      <c r="AH17" s="5"/>
      <c r="AI17" s="16"/>
      <c r="AJ17" s="7"/>
      <c r="AK17" s="5"/>
    </row>
    <row r="18" spans="1:37" ht="18" customHeight="1" hidden="1" thickTop="1">
      <c r="A18" s="74"/>
      <c r="B18" s="66"/>
      <c r="C18" s="65"/>
      <c r="D18" s="66"/>
      <c r="E18" s="65"/>
      <c r="F18" s="67"/>
      <c r="G18" s="65"/>
      <c r="H18" s="73"/>
      <c r="I18" s="69"/>
      <c r="J18" s="69"/>
      <c r="K18" s="26"/>
      <c r="L18" s="26"/>
      <c r="M18" s="28"/>
      <c r="N18" s="28"/>
      <c r="O18" s="28"/>
      <c r="P18" s="28"/>
      <c r="Q18" s="28"/>
      <c r="R18" s="44"/>
      <c r="T18" s="5"/>
      <c r="U18" s="5"/>
      <c r="V18" s="5"/>
      <c r="W18" s="5"/>
      <c r="X18" s="5"/>
      <c r="Y18" s="16"/>
      <c r="Z18" s="5"/>
      <c r="AA18" s="5"/>
      <c r="AB18" s="6"/>
      <c r="AD18" s="5"/>
      <c r="AE18" s="5"/>
      <c r="AF18" s="5"/>
      <c r="AG18" s="5"/>
      <c r="AH18" s="5"/>
      <c r="AI18" s="16"/>
      <c r="AJ18" s="7"/>
      <c r="AK18" s="5"/>
    </row>
    <row r="19" spans="1:37" ht="18" customHeight="1" hidden="1">
      <c r="A19" s="55"/>
      <c r="B19" s="75"/>
      <c r="C19" s="53"/>
      <c r="D19" s="53"/>
      <c r="E19" s="53"/>
      <c r="F19" s="53"/>
      <c r="G19" s="53"/>
      <c r="H19" s="76">
        <f>SUM(H9:H16)</f>
        <v>481040</v>
      </c>
      <c r="I19" s="53"/>
      <c r="J19" s="53"/>
      <c r="K19" s="5"/>
      <c r="L19" s="5"/>
      <c r="M19" s="26">
        <f>SUM(M9:M16)</f>
        <v>0</v>
      </c>
      <c r="N19" s="26"/>
      <c r="O19" s="26"/>
      <c r="P19" s="26"/>
      <c r="Q19" s="26"/>
      <c r="R19" s="45"/>
      <c r="T19" s="5"/>
      <c r="U19" s="5"/>
      <c r="V19" s="5"/>
      <c r="W19" s="5"/>
      <c r="X19" s="5"/>
      <c r="Y19" s="29">
        <f>SUM(Y9:Y16)</f>
        <v>75592</v>
      </c>
      <c r="Z19" s="5"/>
      <c r="AA19" s="5"/>
      <c r="AB19" s="6"/>
      <c r="AD19" s="5"/>
      <c r="AE19" s="5"/>
      <c r="AF19" s="5"/>
      <c r="AG19" s="5"/>
      <c r="AH19" s="5"/>
      <c r="AI19" s="29">
        <f>SUM(AI9:AI16)</f>
        <v>93459</v>
      </c>
      <c r="AJ19" s="7"/>
      <c r="AK19" s="5"/>
    </row>
    <row r="20" spans="1:37" ht="18" customHeight="1">
      <c r="A20" s="55"/>
      <c r="B20" s="56" t="s">
        <v>20</v>
      </c>
      <c r="C20" s="53"/>
      <c r="D20" s="53"/>
      <c r="E20" s="53"/>
      <c r="F20" s="53"/>
      <c r="G20" s="53"/>
      <c r="H20" s="77"/>
      <c r="I20" s="53"/>
      <c r="J20" s="53"/>
      <c r="K20" s="5"/>
      <c r="L20" s="5"/>
      <c r="M20" s="5"/>
      <c r="N20" s="5"/>
      <c r="O20" s="5"/>
      <c r="P20" s="5"/>
      <c r="Q20" s="5"/>
      <c r="R20" s="6"/>
      <c r="S20" s="9" t="s">
        <v>26</v>
      </c>
      <c r="T20" s="5"/>
      <c r="U20" s="5"/>
      <c r="V20" s="5"/>
      <c r="W20" s="5"/>
      <c r="X20" s="5"/>
      <c r="Y20" s="16"/>
      <c r="Z20" s="5"/>
      <c r="AA20" s="5"/>
      <c r="AB20" s="6"/>
      <c r="AC20" s="9" t="s">
        <v>26</v>
      </c>
      <c r="AD20" s="5"/>
      <c r="AE20" s="5"/>
      <c r="AF20" s="5"/>
      <c r="AG20" s="5"/>
      <c r="AH20" s="5"/>
      <c r="AI20" s="16"/>
      <c r="AJ20" s="7"/>
      <c r="AK20" s="5"/>
    </row>
    <row r="21" spans="1:37" ht="18" customHeight="1">
      <c r="A21" s="55"/>
      <c r="B21" s="53" t="s">
        <v>15</v>
      </c>
      <c r="C21" s="53"/>
      <c r="D21" s="53"/>
      <c r="E21" s="53"/>
      <c r="F21" s="53"/>
      <c r="G21" s="53"/>
      <c r="H21" s="77"/>
      <c r="I21" s="53"/>
      <c r="J21" s="53"/>
      <c r="K21" s="5"/>
      <c r="L21" s="5"/>
      <c r="M21" s="5"/>
      <c r="N21" s="5"/>
      <c r="O21" s="5"/>
      <c r="P21" s="5"/>
      <c r="Q21" s="5"/>
      <c r="R21" s="6"/>
      <c r="S21" s="5" t="s">
        <v>25</v>
      </c>
      <c r="T21" s="5"/>
      <c r="U21" s="5"/>
      <c r="V21" s="5"/>
      <c r="W21" s="5"/>
      <c r="X21" s="5"/>
      <c r="Y21" s="16"/>
      <c r="Z21" s="5"/>
      <c r="AA21" s="5"/>
      <c r="AB21" s="6"/>
      <c r="AC21" s="5" t="s">
        <v>27</v>
      </c>
      <c r="AD21" s="5"/>
      <c r="AE21" s="5"/>
      <c r="AF21" s="5"/>
      <c r="AG21" s="5"/>
      <c r="AH21" s="5"/>
      <c r="AI21" s="16"/>
      <c r="AJ21" s="7"/>
      <c r="AK21" s="5"/>
    </row>
    <row r="22" spans="1:37" ht="39" customHeight="1">
      <c r="A22" s="55"/>
      <c r="B22" s="83" t="s">
        <v>53</v>
      </c>
      <c r="C22" s="53" t="s">
        <v>1</v>
      </c>
      <c r="D22" s="66">
        <v>9500</v>
      </c>
      <c r="E22" s="53"/>
      <c r="F22" s="53"/>
      <c r="G22" s="53" t="s">
        <v>4</v>
      </c>
      <c r="H22" s="68">
        <v>9500</v>
      </c>
      <c r="I22" s="69" t="s">
        <v>6</v>
      </c>
      <c r="J22" s="69"/>
      <c r="K22" s="5"/>
      <c r="L22" s="7"/>
      <c r="M22" s="5"/>
      <c r="N22" s="5"/>
      <c r="O22" s="5"/>
      <c r="P22" s="5"/>
      <c r="Q22" s="5"/>
      <c r="R22" s="6"/>
      <c r="S22" s="16" t="s">
        <v>53</v>
      </c>
      <c r="T22" s="5" t="s">
        <v>1</v>
      </c>
      <c r="U22" s="10">
        <v>10000</v>
      </c>
      <c r="V22" s="5"/>
      <c r="W22" s="5"/>
      <c r="X22" s="5" t="s">
        <v>4</v>
      </c>
      <c r="Y22" s="13">
        <v>10000</v>
      </c>
      <c r="Z22" s="14" t="s">
        <v>6</v>
      </c>
      <c r="AA22" s="15"/>
      <c r="AB22" s="46"/>
      <c r="AC22" s="16" t="s">
        <v>53</v>
      </c>
      <c r="AD22" s="5" t="s">
        <v>1</v>
      </c>
      <c r="AE22" s="10">
        <v>11000</v>
      </c>
      <c r="AF22" s="5"/>
      <c r="AG22" s="5"/>
      <c r="AH22" s="5" t="s">
        <v>4</v>
      </c>
      <c r="AI22" s="13">
        <v>11000</v>
      </c>
      <c r="AJ22" s="91" t="s">
        <v>6</v>
      </c>
      <c r="AK22" s="5"/>
    </row>
    <row r="23" spans="1:37" ht="18" customHeight="1" hidden="1">
      <c r="A23" s="55"/>
      <c r="B23" s="78" t="e">
        <f>IF(H23="","",#REF!)</f>
        <v>#REF!</v>
      </c>
      <c r="C23" s="78" t="e">
        <f>IF(H23="","","割軽減後税額")</f>
        <v>#REF!</v>
      </c>
      <c r="D23" s="79"/>
      <c r="E23" s="78"/>
      <c r="F23" s="78"/>
      <c r="G23" s="78"/>
      <c r="H23" s="80" t="e">
        <f>IF($B$17="","",IF(#REF!="","",(10-#REF!)*'国保税試算①'!H22/10))</f>
        <v>#REF!</v>
      </c>
      <c r="I23" s="81" t="e">
        <f>IF(H23="","","円")</f>
        <v>#REF!</v>
      </c>
      <c r="J23" s="81"/>
      <c r="K23" s="5"/>
      <c r="L23" s="5"/>
      <c r="M23" s="5"/>
      <c r="N23" s="5"/>
      <c r="O23" s="5"/>
      <c r="P23" s="5"/>
      <c r="Q23" s="5"/>
      <c r="R23" s="6"/>
      <c r="S23" s="25" t="e">
        <f>IF(Y23="","",#REF!)</f>
        <v>#REF!</v>
      </c>
      <c r="T23" s="25" t="e">
        <f>IF(Y23="","","割軽減後税額")</f>
        <v>#REF!</v>
      </c>
      <c r="U23" s="5"/>
      <c r="V23" s="5"/>
      <c r="W23" s="5"/>
      <c r="X23" s="5"/>
      <c r="Y23" s="23" t="e">
        <f>IF($B$17="","",IF(#REF!="","",(10-#REF!)*'国保税試算①'!Y22/10))</f>
        <v>#REF!</v>
      </c>
      <c r="Z23" s="24" t="e">
        <f>IF(Y23="","","円")</f>
        <v>#REF!</v>
      </c>
      <c r="AA23" s="24"/>
      <c r="AB23" s="47"/>
      <c r="AC23" s="25" t="e">
        <f>IF(AI23="","",#REF!)</f>
        <v>#REF!</v>
      </c>
      <c r="AD23" s="25" t="e">
        <f>IF(AI23="","","割軽減後税額")</f>
        <v>#REF!</v>
      </c>
      <c r="AE23" s="5"/>
      <c r="AF23" s="5"/>
      <c r="AG23" s="5"/>
      <c r="AH23" s="5"/>
      <c r="AI23" s="23" t="e">
        <f>IF($B$17="","",IF($AC$22=0,"",IF(#REF!="","",(10-#REF!)*'国保税試算①'!AI22/10)))</f>
        <v>#REF!</v>
      </c>
      <c r="AJ23" s="41" t="e">
        <f>IF(AI23="","","円")</f>
        <v>#REF!</v>
      </c>
      <c r="AK23" s="5"/>
    </row>
    <row r="24" spans="1:37" ht="18" customHeight="1">
      <c r="A24" s="55"/>
      <c r="B24" s="56" t="s">
        <v>30</v>
      </c>
      <c r="C24" s="53"/>
      <c r="D24" s="53"/>
      <c r="E24" s="53"/>
      <c r="F24" s="53"/>
      <c r="G24" s="53"/>
      <c r="H24" s="77"/>
      <c r="I24" s="53"/>
      <c r="J24" s="53"/>
      <c r="K24" s="5"/>
      <c r="L24" s="5"/>
      <c r="M24" s="5"/>
      <c r="N24" s="5"/>
      <c r="O24" s="5"/>
      <c r="P24" s="5"/>
      <c r="Q24" s="5"/>
      <c r="R24" s="6"/>
      <c r="S24" s="9"/>
      <c r="T24" s="5"/>
      <c r="U24" s="5"/>
      <c r="V24" s="5"/>
      <c r="W24" s="5"/>
      <c r="X24" s="5"/>
      <c r="Y24" s="16"/>
      <c r="Z24" s="5"/>
      <c r="AA24" s="5"/>
      <c r="AB24" s="6"/>
      <c r="AC24" s="9"/>
      <c r="AD24" s="5"/>
      <c r="AE24" s="5"/>
      <c r="AF24" s="5"/>
      <c r="AG24" s="5"/>
      <c r="AH24" s="5"/>
      <c r="AI24" s="16"/>
      <c r="AJ24" s="7"/>
      <c r="AK24" s="5"/>
    </row>
    <row r="25" spans="1:37" ht="18" customHeight="1">
      <c r="A25" s="55"/>
      <c r="B25" s="53" t="s">
        <v>36</v>
      </c>
      <c r="C25" s="53"/>
      <c r="D25" s="53"/>
      <c r="E25" s="53"/>
      <c r="F25" s="53"/>
      <c r="G25" s="53"/>
      <c r="H25" s="77"/>
      <c r="I25" s="53"/>
      <c r="J25" s="53"/>
      <c r="K25" s="5"/>
      <c r="L25" s="5"/>
      <c r="M25" s="5"/>
      <c r="N25" s="5"/>
      <c r="O25" s="5"/>
      <c r="P25" s="5"/>
      <c r="Q25" s="5"/>
      <c r="R25" s="6"/>
      <c r="T25" s="5"/>
      <c r="U25" s="5"/>
      <c r="V25" s="5"/>
      <c r="W25" s="5"/>
      <c r="X25" s="5"/>
      <c r="Y25" s="16"/>
      <c r="Z25" s="5"/>
      <c r="AA25" s="5"/>
      <c r="AB25" s="6"/>
      <c r="AD25" s="5"/>
      <c r="AE25" s="5"/>
      <c r="AF25" s="5"/>
      <c r="AG25" s="5"/>
      <c r="AH25" s="5"/>
      <c r="AI25" s="16"/>
      <c r="AJ25" s="7"/>
      <c r="AK25" s="5"/>
    </row>
    <row r="26" spans="1:37" ht="39" customHeight="1">
      <c r="A26" s="55"/>
      <c r="B26" s="101"/>
      <c r="C26" s="53" t="s">
        <v>1</v>
      </c>
      <c r="D26" s="82" t="s">
        <v>31</v>
      </c>
      <c r="E26" s="53"/>
      <c r="F26" s="53"/>
      <c r="G26" s="53" t="s">
        <v>4</v>
      </c>
      <c r="H26" s="68">
        <v>0</v>
      </c>
      <c r="I26" s="69" t="s">
        <v>6</v>
      </c>
      <c r="J26" s="69"/>
      <c r="K26" s="5"/>
      <c r="L26" s="7"/>
      <c r="M26" s="5"/>
      <c r="N26" s="5"/>
      <c r="O26" s="5"/>
      <c r="P26" s="5"/>
      <c r="Q26" s="5"/>
      <c r="R26" s="6"/>
      <c r="S26" s="16"/>
      <c r="T26" s="12"/>
      <c r="U26" s="10"/>
      <c r="V26" s="5"/>
      <c r="W26" s="5"/>
      <c r="X26" s="12"/>
      <c r="Y26" s="13"/>
      <c r="Z26" s="15"/>
      <c r="AA26" s="15"/>
      <c r="AB26" s="46"/>
      <c r="AC26" s="16"/>
      <c r="AD26" s="12"/>
      <c r="AE26" s="10"/>
      <c r="AF26" s="5"/>
      <c r="AG26" s="5"/>
      <c r="AH26" s="12"/>
      <c r="AI26" s="13"/>
      <c r="AJ26" s="40"/>
      <c r="AK26" s="5"/>
    </row>
    <row r="27" spans="1:37" ht="18" customHeight="1">
      <c r="A27" s="55"/>
      <c r="B27" s="56" t="s">
        <v>21</v>
      </c>
      <c r="C27" s="53"/>
      <c r="D27" s="53"/>
      <c r="E27" s="53"/>
      <c r="F27" s="53"/>
      <c r="G27" s="53"/>
      <c r="H27" s="84"/>
      <c r="I27" s="53"/>
      <c r="J27" s="53"/>
      <c r="K27" s="5"/>
      <c r="L27" s="5"/>
      <c r="M27" s="5"/>
      <c r="N27" s="5"/>
      <c r="O27" s="5"/>
      <c r="P27" s="5"/>
      <c r="Q27" s="5"/>
      <c r="R27" s="6"/>
      <c r="S27" s="9"/>
      <c r="T27" s="5"/>
      <c r="U27" s="5"/>
      <c r="V27" s="5"/>
      <c r="W27" s="5"/>
      <c r="X27" s="5"/>
      <c r="Y27" s="17"/>
      <c r="Z27" s="5"/>
      <c r="AA27" s="5"/>
      <c r="AB27" s="6"/>
      <c r="AC27" s="9"/>
      <c r="AD27" s="5"/>
      <c r="AE27" s="5"/>
      <c r="AF27" s="5"/>
      <c r="AG27" s="5"/>
      <c r="AH27" s="5"/>
      <c r="AI27" s="17"/>
      <c r="AJ27" s="7"/>
      <c r="AK27" s="5"/>
    </row>
    <row r="28" spans="1:37" ht="18" customHeight="1">
      <c r="A28" s="55"/>
      <c r="B28" s="53" t="s">
        <v>8</v>
      </c>
      <c r="C28" s="53"/>
      <c r="D28" s="53"/>
      <c r="E28" s="53"/>
      <c r="F28" s="53"/>
      <c r="G28" s="53"/>
      <c r="H28" s="84"/>
      <c r="I28" s="53"/>
      <c r="J28" s="53"/>
      <c r="K28" s="5"/>
      <c r="L28" s="5"/>
      <c r="M28" s="5"/>
      <c r="N28" s="5"/>
      <c r="O28" s="5"/>
      <c r="P28" s="5"/>
      <c r="Q28" s="5"/>
      <c r="R28" s="6"/>
      <c r="T28" s="5"/>
      <c r="U28" s="5"/>
      <c r="V28" s="5"/>
      <c r="W28" s="5"/>
      <c r="X28" s="5"/>
      <c r="Y28" s="17"/>
      <c r="Z28" s="5"/>
      <c r="AA28" s="5"/>
      <c r="AB28" s="6"/>
      <c r="AD28" s="5"/>
      <c r="AE28" s="5"/>
      <c r="AF28" s="5"/>
      <c r="AG28" s="5"/>
      <c r="AH28" s="5"/>
      <c r="AI28" s="17"/>
      <c r="AJ28" s="7"/>
      <c r="AK28" s="5"/>
    </row>
    <row r="29" spans="1:37" ht="32.25" customHeight="1">
      <c r="A29" s="55"/>
      <c r="B29" s="53" t="s">
        <v>5</v>
      </c>
      <c r="C29" s="53"/>
      <c r="D29" s="53"/>
      <c r="E29" s="53"/>
      <c r="F29" s="53"/>
      <c r="G29" s="53"/>
      <c r="H29" s="103">
        <v>19500</v>
      </c>
      <c r="I29" s="69" t="s">
        <v>6</v>
      </c>
      <c r="J29" s="69"/>
      <c r="K29" s="5"/>
      <c r="L29" s="5"/>
      <c r="M29" s="5"/>
      <c r="N29" s="5"/>
      <c r="O29" s="5"/>
      <c r="P29" s="5"/>
      <c r="Q29" s="5"/>
      <c r="R29" s="6"/>
      <c r="T29" s="5"/>
      <c r="U29" s="5"/>
      <c r="V29" s="5"/>
      <c r="W29" s="5"/>
      <c r="X29" s="5"/>
      <c r="Y29" s="13"/>
      <c r="Z29" s="14"/>
      <c r="AA29" s="14"/>
      <c r="AB29" s="48"/>
      <c r="AD29" s="5"/>
      <c r="AE29" s="5"/>
      <c r="AF29" s="5"/>
      <c r="AG29" s="5"/>
      <c r="AH29" s="5"/>
      <c r="AI29" s="13"/>
      <c r="AJ29" s="91"/>
      <c r="AK29" s="5"/>
    </row>
    <row r="30" spans="1:37" ht="18" customHeight="1" hidden="1">
      <c r="A30" s="55"/>
      <c r="B30" s="78" t="e">
        <f>IF(H30="","",#REF!)</f>
        <v>#REF!</v>
      </c>
      <c r="C30" s="78" t="e">
        <f>IF(H30="","","割軽減後税額")</f>
        <v>#REF!</v>
      </c>
      <c r="D30" s="79"/>
      <c r="E30" s="78"/>
      <c r="F30" s="78"/>
      <c r="G30" s="78"/>
      <c r="H30" s="80" t="e">
        <f>IF($B$17="","",IF(#REF!="","",(10-#REF!)*'国保税試算①'!H29/10))</f>
        <v>#REF!</v>
      </c>
      <c r="I30" s="81" t="e">
        <f>IF(H30="","","円")</f>
        <v>#REF!</v>
      </c>
      <c r="J30" s="81"/>
      <c r="K30" s="5"/>
      <c r="L30" s="5"/>
      <c r="M30" s="5"/>
      <c r="N30" s="5"/>
      <c r="O30" s="5"/>
      <c r="P30" s="5"/>
      <c r="Q30" s="5"/>
      <c r="R30" s="6"/>
      <c r="S30" s="25" t="e">
        <f>IF(Y30="","",#REF!)</f>
        <v>#REF!</v>
      </c>
      <c r="T30" s="25" t="e">
        <f>IF(Y30="","","割軽減後税額")</f>
        <v>#REF!</v>
      </c>
      <c r="U30" s="5"/>
      <c r="V30" s="5"/>
      <c r="W30" s="5"/>
      <c r="X30" s="5"/>
      <c r="Y30" s="23" t="e">
        <f>IF($B$17="","",IF(#REF!="","",(10-#REF!)*'国保税試算①'!Y29/10))</f>
        <v>#REF!</v>
      </c>
      <c r="Z30" s="24" t="e">
        <f>IF(Y30="","","円")</f>
        <v>#REF!</v>
      </c>
      <c r="AA30" s="24"/>
      <c r="AB30" s="47"/>
      <c r="AC30" s="25" t="e">
        <f>IF(AI30="","",#REF!)</f>
        <v>#REF!</v>
      </c>
      <c r="AD30" s="25" t="e">
        <f>IF(AI30="","","割軽減後税額")</f>
        <v>#REF!</v>
      </c>
      <c r="AE30" s="5"/>
      <c r="AF30" s="5"/>
      <c r="AG30" s="5"/>
      <c r="AH30" s="5"/>
      <c r="AI30" s="23" t="e">
        <f>IF($B$17="","",IF($AC$22=0,"",IF(#REF!="","",(10-#REF!)*'国保税試算①'!AI29/10)))</f>
        <v>#REF!</v>
      </c>
      <c r="AJ30" s="41" t="e">
        <f>IF(AI30="","","円")</f>
        <v>#REF!</v>
      </c>
      <c r="AK30" s="5"/>
    </row>
    <row r="31" spans="1:37" ht="7.5" customHeight="1" thickBot="1">
      <c r="A31" s="55"/>
      <c r="B31" s="78"/>
      <c r="C31" s="78"/>
      <c r="D31" s="79"/>
      <c r="E31" s="78"/>
      <c r="F31" s="78"/>
      <c r="G31" s="78"/>
      <c r="H31" s="80"/>
      <c r="I31" s="81"/>
      <c r="J31" s="81"/>
      <c r="K31" s="5"/>
      <c r="L31" s="5"/>
      <c r="M31" s="5"/>
      <c r="N31" s="5"/>
      <c r="O31" s="5"/>
      <c r="P31" s="5"/>
      <c r="Q31" s="5"/>
      <c r="R31" s="6"/>
      <c r="S31" s="25"/>
      <c r="T31" s="25"/>
      <c r="U31" s="5"/>
      <c r="V31" s="5"/>
      <c r="W31" s="5"/>
      <c r="X31" s="5"/>
      <c r="Y31" s="23"/>
      <c r="Z31" s="24"/>
      <c r="AA31" s="24"/>
      <c r="AB31" s="47"/>
      <c r="AC31" s="25"/>
      <c r="AD31" s="25"/>
      <c r="AE31" s="5"/>
      <c r="AF31" s="5"/>
      <c r="AG31" s="5"/>
      <c r="AH31" s="5"/>
      <c r="AI31" s="23"/>
      <c r="AJ31" s="41"/>
      <c r="AK31" s="5"/>
    </row>
    <row r="32" spans="1:37" ht="34.5" customHeight="1" thickBot="1">
      <c r="A32" s="55"/>
      <c r="B32" s="56" t="s">
        <v>22</v>
      </c>
      <c r="C32" s="53"/>
      <c r="D32" s="53"/>
      <c r="E32" s="53"/>
      <c r="F32" s="53"/>
      <c r="G32" s="126"/>
      <c r="H32" s="127">
        <v>510000</v>
      </c>
      <c r="I32" s="56" t="s">
        <v>6</v>
      </c>
      <c r="J32" s="56"/>
      <c r="K32" s="5"/>
      <c r="L32" s="5"/>
      <c r="M32" s="5"/>
      <c r="N32" s="5"/>
      <c r="O32" s="5"/>
      <c r="P32" s="5"/>
      <c r="Q32" s="5"/>
      <c r="R32" s="6"/>
      <c r="S32" s="9" t="s">
        <v>32</v>
      </c>
      <c r="T32" s="5"/>
      <c r="U32" s="5"/>
      <c r="V32" s="5"/>
      <c r="W32" s="5"/>
      <c r="X32" s="38"/>
      <c r="Y32" s="39">
        <v>85500</v>
      </c>
      <c r="Z32" s="9" t="s">
        <v>6</v>
      </c>
      <c r="AA32" s="9"/>
      <c r="AB32" s="35"/>
      <c r="AC32" s="9" t="s">
        <v>28</v>
      </c>
      <c r="AD32" s="5"/>
      <c r="AE32" s="5"/>
      <c r="AF32" s="5"/>
      <c r="AG32" s="5"/>
      <c r="AH32" s="38"/>
      <c r="AI32" s="39">
        <v>104400</v>
      </c>
      <c r="AJ32" s="92" t="s">
        <v>6</v>
      </c>
      <c r="AK32" s="5"/>
    </row>
    <row r="33" spans="1:37" ht="31.5" customHeight="1">
      <c r="A33" s="55"/>
      <c r="B33" s="56" t="s">
        <v>42</v>
      </c>
      <c r="C33" s="53"/>
      <c r="D33" s="53"/>
      <c r="E33" s="53"/>
      <c r="F33" s="53"/>
      <c r="G33" s="128" t="s">
        <v>47</v>
      </c>
      <c r="H33" s="128"/>
      <c r="I33" s="53"/>
      <c r="J33" s="53"/>
      <c r="K33" s="5"/>
      <c r="L33" s="5"/>
      <c r="M33" s="5"/>
      <c r="N33" s="5"/>
      <c r="O33" s="5"/>
      <c r="P33" s="5"/>
      <c r="Q33" s="5"/>
      <c r="R33" s="6"/>
      <c r="S33" s="9" t="s">
        <v>43</v>
      </c>
      <c r="T33" s="5"/>
      <c r="U33" s="5"/>
      <c r="V33" s="5"/>
      <c r="W33" s="5"/>
      <c r="X33" s="129" t="s">
        <v>40</v>
      </c>
      <c r="Y33" s="129"/>
      <c r="Z33" s="5"/>
      <c r="AA33" s="5"/>
      <c r="AB33" s="6"/>
      <c r="AC33" s="9" t="s">
        <v>44</v>
      </c>
      <c r="AD33" s="5"/>
      <c r="AE33" s="5"/>
      <c r="AF33" s="5"/>
      <c r="AG33" s="5"/>
      <c r="AH33" s="129" t="s">
        <v>40</v>
      </c>
      <c r="AI33" s="129"/>
      <c r="AJ33" s="7"/>
      <c r="AK33" s="5"/>
    </row>
    <row r="34" spans="1:37" ht="18" customHeight="1" hidden="1">
      <c r="A34" s="55"/>
      <c r="B34" s="78" t="e">
        <f>IF(H34="","",#REF!)</f>
        <v>#REF!</v>
      </c>
      <c r="C34" s="78" t="e">
        <f>IF(H34="","","割軽減後税額")</f>
        <v>#REF!</v>
      </c>
      <c r="D34" s="79"/>
      <c r="E34" s="78"/>
      <c r="F34" s="78"/>
      <c r="G34" s="78"/>
      <c r="H34" s="80" t="e">
        <f>IF($B$17="","",IF(#REF!="","",ROUNDDOWN((H9+H10+H11+H12+#REF!+H13+H14+H15+H16+H23+H30),-2)))</f>
        <v>#REF!</v>
      </c>
      <c r="I34" s="81" t="e">
        <f>IF(H34="","","円")</f>
        <v>#REF!</v>
      </c>
      <c r="J34" s="81"/>
      <c r="K34" s="5"/>
      <c r="L34" s="5"/>
      <c r="M34" s="5"/>
      <c r="N34" s="5"/>
      <c r="O34" s="5"/>
      <c r="P34" s="5"/>
      <c r="Q34" s="5"/>
      <c r="R34" s="6"/>
      <c r="S34" s="25" t="e">
        <f>IF(Y34="","",#REF!)</f>
        <v>#REF!</v>
      </c>
      <c r="T34" s="25" t="e">
        <f>IF(Y34="","","割軽減後税額")</f>
        <v>#REF!</v>
      </c>
      <c r="U34" s="5"/>
      <c r="V34" s="5"/>
      <c r="W34" s="5"/>
      <c r="X34" s="5"/>
      <c r="Y34" s="23" t="e">
        <f>IF($B$17="","",IF(#REF!="","",ROUNDDOWN((Y9+Y10+Y11+Y12+#REF!+Y13+Y14+Y15+Y16+Y23+Y30),-2)))</f>
        <v>#REF!</v>
      </c>
      <c r="Z34" s="24" t="e">
        <f>IF(Y34="","","円")</f>
        <v>#REF!</v>
      </c>
      <c r="AA34" s="24"/>
      <c r="AB34" s="47"/>
      <c r="AC34" s="25" t="e">
        <f>IF(AI34="","",#REF!)</f>
        <v>#REF!</v>
      </c>
      <c r="AD34" s="25" t="e">
        <f>IF(AI34="","","割軽減後税額")</f>
        <v>#REF!</v>
      </c>
      <c r="AE34" s="5"/>
      <c r="AF34" s="5"/>
      <c r="AG34" s="5"/>
      <c r="AH34" s="5"/>
      <c r="AI34" s="23" t="e">
        <f>IF($B$17="","",IF(#REF!="","",IF(AC22=0,"",ROUNDDOWN((AI9+AI10+AI11+AI12+#REF!+AI13+AI14+AI15+AI16+AI23+AI30),-2))))</f>
        <v>#REF!</v>
      </c>
      <c r="AJ34" s="41" t="e">
        <f>IF(AI34="","","円")</f>
        <v>#REF!</v>
      </c>
      <c r="AK34" s="6"/>
    </row>
    <row r="35" spans="1:37" ht="11.2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19"/>
      <c r="L35" s="19"/>
      <c r="M35" s="19"/>
      <c r="N35" s="19"/>
      <c r="O35" s="19"/>
      <c r="P35" s="19"/>
      <c r="Q35" s="19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8"/>
      <c r="AC35" s="19"/>
      <c r="AD35" s="19"/>
      <c r="AE35" s="19"/>
      <c r="AF35" s="19"/>
      <c r="AG35" s="19"/>
      <c r="AH35" s="19"/>
      <c r="AI35" s="19"/>
      <c r="AJ35" s="20"/>
      <c r="AK35" s="6"/>
    </row>
    <row r="36" spans="1:37" ht="11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5"/>
      <c r="U36" s="5"/>
      <c r="V36" s="5"/>
      <c r="W36" s="5"/>
      <c r="X36" s="5"/>
      <c r="Y36" s="5"/>
      <c r="Z36" s="5"/>
      <c r="AA36" s="5"/>
      <c r="AB36" s="5"/>
      <c r="AD36" s="5"/>
      <c r="AE36" s="5"/>
      <c r="AF36" s="5"/>
      <c r="AG36" s="5"/>
      <c r="AH36" s="5"/>
      <c r="AI36" s="5"/>
      <c r="AJ36" s="3"/>
      <c r="AK36" s="5"/>
    </row>
    <row r="37" spans="1:37" ht="11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5"/>
      <c r="U37" s="5"/>
      <c r="V37" s="5"/>
      <c r="W37" s="5"/>
      <c r="X37" s="5"/>
      <c r="Y37" s="5"/>
      <c r="Z37" s="5"/>
      <c r="AA37" s="5"/>
      <c r="AB37" s="5"/>
      <c r="AD37" s="5"/>
      <c r="AE37" s="5"/>
      <c r="AF37" s="5"/>
      <c r="AG37" s="5"/>
      <c r="AH37" s="5"/>
      <c r="AI37" s="5"/>
      <c r="AJ37" s="5"/>
      <c r="AK37" s="5"/>
    </row>
    <row r="38" spans="1:37" ht="11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5"/>
      <c r="U38" s="5"/>
      <c r="V38" s="5"/>
      <c r="W38" s="5"/>
      <c r="X38" s="5"/>
      <c r="Y38" s="5"/>
      <c r="Z38" s="5"/>
      <c r="AA38" s="5"/>
      <c r="AB38" s="5"/>
      <c r="AD38" s="5"/>
      <c r="AE38" s="5"/>
      <c r="AF38" s="5"/>
      <c r="AG38" s="5"/>
      <c r="AH38" s="5"/>
      <c r="AI38" s="5"/>
      <c r="AJ38" s="5"/>
      <c r="AK38" s="5"/>
    </row>
    <row r="39" spans="1:37" ht="18" customHeight="1">
      <c r="A39" s="89"/>
      <c r="B39" s="90" t="s">
        <v>39</v>
      </c>
      <c r="C39" s="89"/>
      <c r="D39" s="89"/>
      <c r="E39" s="89"/>
      <c r="F39" s="89"/>
      <c r="G39" s="89"/>
      <c r="H39" s="89"/>
      <c r="I39" s="89"/>
      <c r="J39" s="89"/>
      <c r="K39" s="5"/>
      <c r="L39" s="5"/>
      <c r="M39" s="5"/>
      <c r="N39" s="5"/>
      <c r="O39" s="5"/>
      <c r="P39" s="5"/>
      <c r="Q39" s="5"/>
      <c r="R39" s="5"/>
      <c r="S39" s="9" t="s">
        <v>45</v>
      </c>
      <c r="T39" s="5"/>
      <c r="U39" s="5"/>
      <c r="V39" s="5"/>
      <c r="W39" s="5"/>
      <c r="X39" s="5"/>
      <c r="Y39" s="5"/>
      <c r="Z39" s="5"/>
      <c r="AA39" s="5"/>
      <c r="AB39" s="5"/>
      <c r="AC39" s="9" t="s">
        <v>46</v>
      </c>
      <c r="AD39" s="5"/>
      <c r="AE39" s="5"/>
      <c r="AF39" s="5"/>
      <c r="AG39" s="5"/>
      <c r="AH39" s="5"/>
      <c r="AI39" s="5"/>
      <c r="AJ39" s="5"/>
      <c r="AK39" s="5"/>
    </row>
    <row r="40" spans="1:37" ht="18" customHeight="1">
      <c r="A40" s="89"/>
      <c r="B40" s="90"/>
      <c r="C40" s="89"/>
      <c r="D40" s="89"/>
      <c r="E40" s="89"/>
      <c r="F40" s="89"/>
      <c r="G40" s="89"/>
      <c r="H40" s="89"/>
      <c r="I40" s="89"/>
      <c r="J40" s="89"/>
      <c r="K40" s="5"/>
      <c r="L40" s="5"/>
      <c r="M40" s="5"/>
      <c r="N40" s="5"/>
      <c r="O40" s="5"/>
      <c r="P40" s="5"/>
      <c r="Q40" s="5"/>
      <c r="R40" s="5"/>
      <c r="S40" s="9"/>
      <c r="T40" s="5"/>
      <c r="U40" s="5"/>
      <c r="V40" s="5"/>
      <c r="W40" s="5"/>
      <c r="X40" s="5"/>
      <c r="Y40" s="5"/>
      <c r="Z40" s="5"/>
      <c r="AA40" s="5"/>
      <c r="AB40" s="5"/>
      <c r="AC40" s="9"/>
      <c r="AD40" s="5"/>
      <c r="AE40" s="5"/>
      <c r="AF40" s="5"/>
      <c r="AG40" s="5"/>
      <c r="AH40" s="5"/>
      <c r="AI40" s="5"/>
      <c r="AJ40" s="5"/>
      <c r="AK40" s="5"/>
    </row>
    <row r="41" spans="1:37" ht="18" customHeight="1">
      <c r="A41" s="89"/>
      <c r="B41" s="90"/>
      <c r="C41" s="89"/>
      <c r="D41" s="89"/>
      <c r="E41" s="89"/>
      <c r="F41" s="89"/>
      <c r="G41" s="89"/>
      <c r="H41" s="89"/>
      <c r="I41" s="89"/>
      <c r="J41" s="89"/>
      <c r="K41" s="5"/>
      <c r="L41" s="5"/>
      <c r="M41" s="5"/>
      <c r="N41" s="5"/>
      <c r="O41" s="5"/>
      <c r="P41" s="5"/>
      <c r="Q41" s="5"/>
      <c r="R41" s="5"/>
      <c r="S41" s="9"/>
      <c r="T41" s="5"/>
      <c r="U41" s="5"/>
      <c r="V41" s="5"/>
      <c r="W41" s="5"/>
      <c r="X41" s="5"/>
      <c r="Y41" s="5"/>
      <c r="Z41" s="5"/>
      <c r="AA41" s="5"/>
      <c r="AB41" s="5"/>
      <c r="AC41" s="9"/>
      <c r="AD41" s="5"/>
      <c r="AE41" s="5"/>
      <c r="AF41" s="5"/>
      <c r="AG41" s="5"/>
      <c r="AH41" s="5"/>
      <c r="AI41" s="5"/>
      <c r="AJ41" s="5"/>
      <c r="AK41" s="5"/>
    </row>
    <row r="42" spans="1:37" ht="11.25" customHeight="1">
      <c r="A42" s="89"/>
      <c r="B42" s="90"/>
      <c r="C42" s="89"/>
      <c r="D42" s="89"/>
      <c r="E42" s="89"/>
      <c r="F42" s="89"/>
      <c r="G42" s="89"/>
      <c r="H42" s="89"/>
      <c r="I42" s="89"/>
      <c r="J42" s="89"/>
      <c r="K42" s="5"/>
      <c r="L42" s="5"/>
      <c r="M42" s="5"/>
      <c r="N42" s="5"/>
      <c r="O42" s="5"/>
      <c r="P42" s="5"/>
      <c r="Q42" s="5"/>
      <c r="R42" s="5"/>
      <c r="S42" s="9"/>
      <c r="T42" s="5"/>
      <c r="U42" s="5"/>
      <c r="V42" s="5"/>
      <c r="W42" s="5"/>
      <c r="X42" s="5"/>
      <c r="Y42" s="5"/>
      <c r="Z42" s="5"/>
      <c r="AA42" s="5"/>
      <c r="AB42" s="5"/>
      <c r="AC42" s="9"/>
      <c r="AD42" s="5"/>
      <c r="AE42" s="5"/>
      <c r="AF42" s="5"/>
      <c r="AG42" s="5"/>
      <c r="AH42" s="5"/>
      <c r="AI42" s="5"/>
      <c r="AJ42" s="5"/>
      <c r="AK42" s="5"/>
    </row>
    <row r="43" spans="1:37" ht="11.25" customHeight="1">
      <c r="A43" s="93"/>
      <c r="B43" s="130" t="s">
        <v>41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 t="s">
        <v>54</v>
      </c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</row>
    <row r="44" spans="1:37" ht="11.25" customHeight="1">
      <c r="A44" s="93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</row>
    <row r="45" spans="1:37" ht="11.25" customHeight="1">
      <c r="A45" s="93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</row>
    <row r="46" spans="1:37" ht="11.25" customHeight="1">
      <c r="A46" s="93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</row>
    <row r="47" spans="4:8" ht="12.75" customHeight="1">
      <c r="D47" s="21"/>
      <c r="E47" s="9"/>
      <c r="H47" s="22"/>
    </row>
    <row r="48" ht="13.5">
      <c r="AJ48" s="5"/>
    </row>
    <row r="49" ht="13.5">
      <c r="AJ49" s="5"/>
    </row>
    <row r="50" ht="13.5">
      <c r="AJ50" s="5"/>
    </row>
    <row r="51" ht="13.5">
      <c r="AJ51" s="5"/>
    </row>
    <row r="52" ht="13.5">
      <c r="AJ52" s="5"/>
    </row>
    <row r="53" ht="13.5">
      <c r="AJ53" s="5"/>
    </row>
    <row r="54" ht="13.5">
      <c r="AJ54" s="5"/>
    </row>
    <row r="55" ht="13.5">
      <c r="AJ55" s="5"/>
    </row>
    <row r="56" ht="13.5">
      <c r="AJ56" s="5"/>
    </row>
    <row r="57" ht="13.5">
      <c r="AJ57" s="5"/>
    </row>
    <row r="58" ht="13.5">
      <c r="AJ58" s="5"/>
    </row>
    <row r="59" ht="13.5">
      <c r="AJ59" s="5"/>
    </row>
    <row r="60" ht="13.5">
      <c r="AJ60" s="5"/>
    </row>
    <row r="61" ht="13.5">
      <c r="AJ61" s="5"/>
    </row>
  </sheetData>
  <sheetProtection/>
  <protectedRanges>
    <protectedRange sqref="C17:C18 B18" name="範囲4"/>
    <protectedRange sqref="K18:L18 M9:R18" name="範囲2"/>
    <protectedRange sqref="K15:K17 L9:L17" name="範囲2_1_1"/>
    <protectedRange sqref="B17" name="範囲4_1_1"/>
    <protectedRange sqref="B10:B16 S9:S12 AC9:AC12" name="範囲1_1_1_1"/>
    <protectedRange sqref="K9:K14" name="範囲2_1_1_1"/>
    <protectedRange sqref="B9" name="範囲1_1_1_1_1"/>
  </protectedRanges>
  <mergeCells count="5">
    <mergeCell ref="G33:H33"/>
    <mergeCell ref="X33:Y33"/>
    <mergeCell ref="AH33:AI33"/>
    <mergeCell ref="B43:U46"/>
    <mergeCell ref="V43:AK46"/>
  </mergeCells>
  <printOptions/>
  <pageMargins left="0" right="0" top="0.1968503937007874" bottom="0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0"/>
  <sheetViews>
    <sheetView zoomScale="85" zoomScaleNormal="85" zoomScalePageLayoutView="0" workbookViewId="0" topLeftCell="A1">
      <selection activeCell="AI11" sqref="AI11"/>
    </sheetView>
  </sheetViews>
  <sheetFormatPr defaultColWidth="9.00390625" defaultRowHeight="13.5"/>
  <cols>
    <col min="1" max="1" width="7.00390625" style="1" customWidth="1"/>
    <col min="2" max="2" width="15.375" style="1" customWidth="1"/>
    <col min="3" max="3" width="2.625" style="1" customWidth="1"/>
    <col min="4" max="4" width="8.00390625" style="1" customWidth="1"/>
    <col min="5" max="5" width="2.125" style="1" customWidth="1"/>
    <col min="6" max="6" width="5.125" style="1" customWidth="1"/>
    <col min="7" max="7" width="2.50390625" style="1" customWidth="1"/>
    <col min="8" max="8" width="13.875" style="1" customWidth="1"/>
    <col min="9" max="10" width="2.875" style="1" customWidth="1"/>
    <col min="11" max="11" width="5.25390625" style="1" hidden="1" customWidth="1"/>
    <col min="12" max="12" width="10.00390625" style="1" hidden="1" customWidth="1"/>
    <col min="13" max="16" width="10.75390625" style="1" hidden="1" customWidth="1"/>
    <col min="17" max="17" width="8.25390625" style="1" hidden="1" customWidth="1"/>
    <col min="18" max="18" width="1.12109375" style="1" customWidth="1"/>
    <col min="19" max="19" width="15.00390625" style="5" customWidth="1"/>
    <col min="20" max="20" width="2.75390625" style="1" customWidth="1"/>
    <col min="21" max="21" width="7.75390625" style="1" customWidth="1"/>
    <col min="22" max="22" width="3.375" style="1" customWidth="1"/>
    <col min="23" max="23" width="5.50390625" style="1" customWidth="1"/>
    <col min="24" max="24" width="2.625" style="1" customWidth="1"/>
    <col min="25" max="25" width="15.125" style="1" customWidth="1"/>
    <col min="26" max="27" width="3.125" style="1" customWidth="1"/>
    <col min="28" max="28" width="1.625" style="1" customWidth="1"/>
    <col min="29" max="29" width="15.625" style="5" customWidth="1"/>
    <col min="30" max="30" width="2.75390625" style="1" customWidth="1"/>
    <col min="31" max="31" width="7.625" style="1" customWidth="1"/>
    <col min="32" max="32" width="3.375" style="1" customWidth="1"/>
    <col min="33" max="33" width="5.125" style="1" customWidth="1"/>
    <col min="34" max="34" width="2.625" style="1" customWidth="1"/>
    <col min="35" max="35" width="16.625" style="1" customWidth="1"/>
    <col min="36" max="36" width="5.875" style="1" customWidth="1"/>
    <col min="37" max="37" width="0.74609375" style="1" customWidth="1"/>
    <col min="38" max="16384" width="9.00390625" style="1" customWidth="1"/>
  </cols>
  <sheetData>
    <row r="1" spans="1:37" ht="12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3"/>
      <c r="L1" s="3"/>
      <c r="M1" s="3"/>
      <c r="N1" s="3"/>
      <c r="O1" s="3"/>
      <c r="P1" s="3"/>
      <c r="Q1" s="3"/>
      <c r="R1" s="49"/>
      <c r="S1" s="50"/>
      <c r="T1" s="50"/>
      <c r="U1" s="50"/>
      <c r="V1" s="50"/>
      <c r="W1" s="50"/>
      <c r="X1" s="50"/>
      <c r="Y1" s="50"/>
      <c r="Z1" s="50"/>
      <c r="AA1" s="50"/>
      <c r="AB1" s="49"/>
      <c r="AC1" s="50"/>
      <c r="AD1" s="50"/>
      <c r="AE1" s="50"/>
      <c r="AF1" s="50"/>
      <c r="AG1" s="50"/>
      <c r="AH1" s="50"/>
      <c r="AI1" s="50"/>
      <c r="AJ1" s="104"/>
      <c r="AK1" s="6"/>
    </row>
    <row r="2" spans="1:37" ht="59.25" customHeight="1">
      <c r="A2" s="55"/>
      <c r="B2" s="53"/>
      <c r="C2" s="53"/>
      <c r="D2" s="53"/>
      <c r="E2" s="53"/>
      <c r="F2" s="53"/>
      <c r="G2" s="53"/>
      <c r="H2" s="53"/>
      <c r="I2" s="53"/>
      <c r="J2" s="53"/>
      <c r="K2" s="5"/>
      <c r="L2" s="5"/>
      <c r="M2" s="5"/>
      <c r="N2" s="5"/>
      <c r="O2" s="5"/>
      <c r="P2" s="5"/>
      <c r="Q2" s="5"/>
      <c r="R2" s="55"/>
      <c r="S2" s="53"/>
      <c r="T2" s="53"/>
      <c r="U2" s="53"/>
      <c r="V2" s="53"/>
      <c r="W2" s="53"/>
      <c r="X2" s="53"/>
      <c r="Y2" s="53"/>
      <c r="Z2" s="53"/>
      <c r="AA2" s="53"/>
      <c r="AB2" s="55"/>
      <c r="AC2" s="53"/>
      <c r="AD2" s="53"/>
      <c r="AE2" s="53"/>
      <c r="AF2" s="53"/>
      <c r="AG2" s="53"/>
      <c r="AH2" s="53"/>
      <c r="AI2" s="53"/>
      <c r="AJ2" s="105"/>
      <c r="AK2" s="5"/>
    </row>
    <row r="3" spans="1:37" ht="19.5" customHeight="1">
      <c r="A3" s="51" t="s">
        <v>48</v>
      </c>
      <c r="B3" s="52"/>
      <c r="C3" s="53"/>
      <c r="D3" s="54"/>
      <c r="E3" s="52"/>
      <c r="F3" s="53"/>
      <c r="G3" s="53"/>
      <c r="H3" s="52"/>
      <c r="I3" s="53"/>
      <c r="J3" s="53"/>
      <c r="K3" s="5"/>
      <c r="L3" s="5"/>
      <c r="M3" s="5"/>
      <c r="N3" s="5"/>
      <c r="O3" s="5"/>
      <c r="P3" s="5"/>
      <c r="Q3" s="5"/>
      <c r="R3" s="55"/>
      <c r="S3" s="106" t="s">
        <v>49</v>
      </c>
      <c r="T3" s="53"/>
      <c r="U3" s="107"/>
      <c r="V3" s="53"/>
      <c r="W3" s="53"/>
      <c r="X3" s="53"/>
      <c r="Y3" s="53"/>
      <c r="Z3" s="53"/>
      <c r="AA3" s="53"/>
      <c r="AB3" s="55"/>
      <c r="AC3" s="106" t="s">
        <v>50</v>
      </c>
      <c r="AD3" s="53"/>
      <c r="AE3" s="107" t="s">
        <v>29</v>
      </c>
      <c r="AF3" s="53"/>
      <c r="AG3" s="53"/>
      <c r="AH3" s="53"/>
      <c r="AI3" s="53"/>
      <c r="AJ3" s="105"/>
      <c r="AK3" s="5"/>
    </row>
    <row r="4" spans="1:37" ht="9.75" customHeight="1">
      <c r="A4" s="55"/>
      <c r="B4" s="53"/>
      <c r="C4" s="53"/>
      <c r="D4" s="54"/>
      <c r="E4" s="53"/>
      <c r="F4" s="53"/>
      <c r="G4" s="53"/>
      <c r="H4" s="53"/>
      <c r="I4" s="53"/>
      <c r="J4" s="53"/>
      <c r="K4" s="5"/>
      <c r="L4" s="5"/>
      <c r="M4" s="5"/>
      <c r="N4" s="5"/>
      <c r="O4" s="5"/>
      <c r="P4" s="5"/>
      <c r="Q4" s="5"/>
      <c r="R4" s="55"/>
      <c r="S4" s="53"/>
      <c r="T4" s="53"/>
      <c r="U4" s="53"/>
      <c r="V4" s="53"/>
      <c r="W4" s="53"/>
      <c r="X4" s="53"/>
      <c r="Y4" s="53"/>
      <c r="Z4" s="53"/>
      <c r="AA4" s="53"/>
      <c r="AB4" s="55"/>
      <c r="AC4" s="53"/>
      <c r="AD4" s="53"/>
      <c r="AE4" s="53"/>
      <c r="AF4" s="53"/>
      <c r="AG4" s="53"/>
      <c r="AH4" s="53"/>
      <c r="AI4" s="53"/>
      <c r="AJ4" s="105"/>
      <c r="AK4" s="5"/>
    </row>
    <row r="5" spans="1:37" ht="17.25">
      <c r="A5" s="55"/>
      <c r="B5" s="56" t="s">
        <v>19</v>
      </c>
      <c r="C5" s="53" t="s">
        <v>35</v>
      </c>
      <c r="D5" s="53"/>
      <c r="E5" s="53"/>
      <c r="F5" s="53"/>
      <c r="G5" s="53"/>
      <c r="H5" s="53"/>
      <c r="I5" s="53"/>
      <c r="J5" s="53"/>
      <c r="K5" s="5"/>
      <c r="L5" s="5"/>
      <c r="M5" s="5"/>
      <c r="N5" s="5"/>
      <c r="O5" s="5"/>
      <c r="P5" s="5"/>
      <c r="Q5" s="5"/>
      <c r="R5" s="55"/>
      <c r="S5" s="56" t="s">
        <v>23</v>
      </c>
      <c r="T5" s="52"/>
      <c r="U5" s="53" t="s">
        <v>35</v>
      </c>
      <c r="V5" s="53"/>
      <c r="W5" s="53"/>
      <c r="X5" s="53"/>
      <c r="Y5" s="53"/>
      <c r="Z5" s="53"/>
      <c r="AA5" s="53"/>
      <c r="AB5" s="55"/>
      <c r="AC5" s="56" t="s">
        <v>23</v>
      </c>
      <c r="AD5" s="52"/>
      <c r="AE5" s="53" t="s">
        <v>35</v>
      </c>
      <c r="AF5" s="53"/>
      <c r="AG5" s="53"/>
      <c r="AH5" s="53"/>
      <c r="AI5" s="53"/>
      <c r="AJ5" s="105"/>
      <c r="AK5" s="5"/>
    </row>
    <row r="6" spans="1:37" ht="18" customHeight="1">
      <c r="A6" s="55"/>
      <c r="B6" s="53" t="s">
        <v>7</v>
      </c>
      <c r="C6" s="53"/>
      <c r="D6" s="53"/>
      <c r="E6" s="53"/>
      <c r="F6" s="53"/>
      <c r="G6" s="53"/>
      <c r="H6" s="53"/>
      <c r="I6" s="53"/>
      <c r="J6" s="53"/>
      <c r="K6" s="30"/>
      <c r="L6" s="5"/>
      <c r="M6" s="5"/>
      <c r="N6" s="5"/>
      <c r="O6" s="5"/>
      <c r="P6" s="5"/>
      <c r="Q6" s="5"/>
      <c r="R6" s="55"/>
      <c r="S6" s="53" t="s">
        <v>24</v>
      </c>
      <c r="T6" s="53"/>
      <c r="U6" s="53"/>
      <c r="V6" s="53"/>
      <c r="W6" s="53"/>
      <c r="X6" s="53"/>
      <c r="Y6" s="53"/>
      <c r="Z6" s="53"/>
      <c r="AA6" s="53"/>
      <c r="AB6" s="55"/>
      <c r="AC6" s="53" t="s">
        <v>24</v>
      </c>
      <c r="AD6" s="53"/>
      <c r="AE6" s="53"/>
      <c r="AF6" s="53"/>
      <c r="AG6" s="53"/>
      <c r="AH6" s="53"/>
      <c r="AI6" s="53"/>
      <c r="AJ6" s="105"/>
      <c r="AK6" s="5"/>
    </row>
    <row r="7" spans="1:37" ht="18" customHeight="1">
      <c r="A7" s="55"/>
      <c r="B7" s="53"/>
      <c r="C7" s="53"/>
      <c r="D7" s="53"/>
      <c r="E7" s="53"/>
      <c r="F7" s="53"/>
      <c r="G7" s="53"/>
      <c r="H7" s="53"/>
      <c r="I7" s="53"/>
      <c r="J7" s="53"/>
      <c r="K7" s="30"/>
      <c r="L7" s="5"/>
      <c r="M7" s="5"/>
      <c r="N7" s="5"/>
      <c r="O7" s="5"/>
      <c r="P7" s="5"/>
      <c r="Q7" s="5"/>
      <c r="R7" s="55"/>
      <c r="S7" s="53"/>
      <c r="T7" s="53"/>
      <c r="U7" s="53"/>
      <c r="V7" s="53"/>
      <c r="W7" s="53"/>
      <c r="X7" s="53"/>
      <c r="Y7" s="53"/>
      <c r="Z7" s="53"/>
      <c r="AA7" s="53"/>
      <c r="AB7" s="55"/>
      <c r="AC7" s="53"/>
      <c r="AD7" s="53"/>
      <c r="AE7" s="53"/>
      <c r="AF7" s="53"/>
      <c r="AG7" s="53"/>
      <c r="AH7" s="53"/>
      <c r="AI7" s="53"/>
      <c r="AJ7" s="105"/>
      <c r="AK7" s="5"/>
    </row>
    <row r="8" spans="1:37" ht="18" customHeight="1" thickBot="1">
      <c r="A8" s="55"/>
      <c r="B8" s="57" t="s">
        <v>17</v>
      </c>
      <c r="C8" s="58"/>
      <c r="D8" s="59"/>
      <c r="E8" s="58"/>
      <c r="F8" s="60"/>
      <c r="G8" s="58"/>
      <c r="H8" s="61" t="s">
        <v>14</v>
      </c>
      <c r="I8" s="58"/>
      <c r="J8" s="58"/>
      <c r="K8" s="34" t="s">
        <v>3</v>
      </c>
      <c r="L8" s="33" t="s">
        <v>18</v>
      </c>
      <c r="M8" s="31"/>
      <c r="N8" s="27"/>
      <c r="O8" s="27"/>
      <c r="P8" s="27"/>
      <c r="Q8" s="27"/>
      <c r="R8" s="108"/>
      <c r="S8" s="65" t="s">
        <v>13</v>
      </c>
      <c r="T8" s="53"/>
      <c r="U8" s="53"/>
      <c r="V8" s="53"/>
      <c r="W8" s="53"/>
      <c r="X8" s="53"/>
      <c r="Y8" s="83" t="s">
        <v>14</v>
      </c>
      <c r="Z8" s="53"/>
      <c r="AA8" s="53"/>
      <c r="AB8" s="55"/>
      <c r="AC8" s="65" t="s">
        <v>13</v>
      </c>
      <c r="AD8" s="53"/>
      <c r="AE8" s="53"/>
      <c r="AF8" s="53"/>
      <c r="AG8" s="53"/>
      <c r="AH8" s="53"/>
      <c r="AI8" s="83" t="s">
        <v>14</v>
      </c>
      <c r="AJ8" s="105"/>
      <c r="AK8" s="5"/>
    </row>
    <row r="9" spans="1:37" ht="33.75" customHeight="1" thickTop="1">
      <c r="A9" s="62" t="s">
        <v>16</v>
      </c>
      <c r="B9" s="94" t="s">
        <v>55</v>
      </c>
      <c r="C9" s="65" t="s">
        <v>0</v>
      </c>
      <c r="D9" s="95" t="s">
        <v>34</v>
      </c>
      <c r="E9" s="65" t="s">
        <v>1</v>
      </c>
      <c r="F9" s="67">
        <v>0.07</v>
      </c>
      <c r="G9" s="65" t="s">
        <v>2</v>
      </c>
      <c r="H9" s="68">
        <v>827274</v>
      </c>
      <c r="I9" s="69" t="s">
        <v>6</v>
      </c>
      <c r="J9" s="69"/>
      <c r="K9" s="96"/>
      <c r="L9" s="96"/>
      <c r="M9" s="28" t="str">
        <f>IF(L9="","0",IF(K9&gt;64,IF(L9&gt;=150000,150000,L9),0))</f>
        <v>0</v>
      </c>
      <c r="N9" s="28" t="e">
        <f aca="true" t="shared" si="0" ref="N9:N17">IF(B9-M9&lt;=0,0,B9-M9)</f>
        <v>#VALUE!</v>
      </c>
      <c r="O9" s="28" t="e">
        <f>IF(N9-P9&lt;0,0,N9-P9)</f>
        <v>#VALUE!</v>
      </c>
      <c r="P9" s="28">
        <v>0</v>
      </c>
      <c r="Q9" s="28" t="e">
        <f aca="true" t="shared" si="1" ref="Q9:Q17">IF(B9-P9&lt;=0,0,B9-P9)</f>
        <v>#VALUE!</v>
      </c>
      <c r="R9" s="109"/>
      <c r="S9" s="94" t="s">
        <v>56</v>
      </c>
      <c r="T9" s="65" t="s">
        <v>0</v>
      </c>
      <c r="U9" s="110" t="s">
        <v>34</v>
      </c>
      <c r="V9" s="65" t="s">
        <v>1</v>
      </c>
      <c r="W9" s="67">
        <v>0.011</v>
      </c>
      <c r="X9" s="65" t="s">
        <v>2</v>
      </c>
      <c r="Y9" s="68">
        <v>130000</v>
      </c>
      <c r="Z9" s="69" t="s">
        <v>6</v>
      </c>
      <c r="AA9" s="69"/>
      <c r="AB9" s="111"/>
      <c r="AC9" s="94" t="s">
        <v>56</v>
      </c>
      <c r="AD9" s="65" t="s">
        <v>0</v>
      </c>
      <c r="AE9" s="110" t="s">
        <v>34</v>
      </c>
      <c r="AF9" s="65" t="s">
        <v>1</v>
      </c>
      <c r="AG9" s="112">
        <v>0.0136</v>
      </c>
      <c r="AH9" s="65" t="s">
        <v>2</v>
      </c>
      <c r="AI9" s="68">
        <v>160727</v>
      </c>
      <c r="AJ9" s="113" t="s">
        <v>6</v>
      </c>
      <c r="AK9" s="5"/>
    </row>
    <row r="10" spans="1:37" ht="33.75" customHeight="1">
      <c r="A10" s="62"/>
      <c r="B10" s="98" t="s">
        <v>33</v>
      </c>
      <c r="C10" s="65" t="s">
        <v>0</v>
      </c>
      <c r="D10" s="95" t="s">
        <v>34</v>
      </c>
      <c r="E10" s="65" t="s">
        <v>1</v>
      </c>
      <c r="F10" s="67">
        <v>0.07</v>
      </c>
      <c r="G10" s="65" t="s">
        <v>2</v>
      </c>
      <c r="H10" s="68">
        <v>0</v>
      </c>
      <c r="I10" s="69" t="s">
        <v>6</v>
      </c>
      <c r="J10" s="69"/>
      <c r="K10" s="99"/>
      <c r="L10" s="99"/>
      <c r="M10" s="28" t="str">
        <f aca="true" t="shared" si="2" ref="M10:M17">IF(L10="","0",IF(K10&gt;64,IF(L10&gt;=150000,150000,L10),0))</f>
        <v>0</v>
      </c>
      <c r="N10" s="28" t="e">
        <f t="shared" si="0"/>
        <v>#VALUE!</v>
      </c>
      <c r="O10" s="28" t="e">
        <f aca="true" t="shared" si="3" ref="O10:O17">IF(N10-P10&lt;0,0,N10-P10)</f>
        <v>#VALUE!</v>
      </c>
      <c r="P10" s="28">
        <v>0</v>
      </c>
      <c r="Q10" s="28" t="e">
        <f t="shared" si="1"/>
        <v>#VALUE!</v>
      </c>
      <c r="R10" s="109"/>
      <c r="S10" s="116" t="s">
        <v>33</v>
      </c>
      <c r="T10" s="65" t="s">
        <v>0</v>
      </c>
      <c r="U10" s="110" t="s">
        <v>34</v>
      </c>
      <c r="V10" s="65" t="s">
        <v>1</v>
      </c>
      <c r="W10" s="67">
        <v>0.011</v>
      </c>
      <c r="X10" s="65" t="s">
        <v>2</v>
      </c>
      <c r="Y10" s="68">
        <v>0</v>
      </c>
      <c r="Z10" s="114" t="s">
        <v>6</v>
      </c>
      <c r="AA10" s="114"/>
      <c r="AB10" s="111"/>
      <c r="AC10" s="116" t="s">
        <v>33</v>
      </c>
      <c r="AD10" s="65" t="s">
        <v>0</v>
      </c>
      <c r="AE10" s="110" t="s">
        <v>34</v>
      </c>
      <c r="AF10" s="65" t="s">
        <v>1</v>
      </c>
      <c r="AG10" s="112">
        <v>0.0136</v>
      </c>
      <c r="AH10" s="65" t="s">
        <v>2</v>
      </c>
      <c r="AI10" s="68"/>
      <c r="AJ10" s="115" t="s">
        <v>6</v>
      </c>
      <c r="AK10" s="5"/>
    </row>
    <row r="11" spans="1:37" ht="33.75" customHeight="1">
      <c r="A11" s="62"/>
      <c r="B11" s="98" t="s">
        <v>33</v>
      </c>
      <c r="C11" s="65" t="s">
        <v>0</v>
      </c>
      <c r="D11" s="95" t="s">
        <v>34</v>
      </c>
      <c r="E11" s="65" t="s">
        <v>1</v>
      </c>
      <c r="F11" s="67">
        <v>0.07</v>
      </c>
      <c r="G11" s="65" t="s">
        <v>2</v>
      </c>
      <c r="H11" s="68">
        <v>0</v>
      </c>
      <c r="I11" s="69" t="s">
        <v>6</v>
      </c>
      <c r="J11" s="69"/>
      <c r="K11" s="99"/>
      <c r="L11" s="99"/>
      <c r="M11" s="28" t="str">
        <f t="shared" si="2"/>
        <v>0</v>
      </c>
      <c r="N11" s="28" t="e">
        <f t="shared" si="0"/>
        <v>#VALUE!</v>
      </c>
      <c r="O11" s="28" t="e">
        <f t="shared" si="3"/>
        <v>#VALUE!</v>
      </c>
      <c r="P11" s="28">
        <v>0</v>
      </c>
      <c r="Q11" s="28" t="e">
        <f t="shared" si="1"/>
        <v>#VALUE!</v>
      </c>
      <c r="R11" s="109"/>
      <c r="S11" s="116" t="s">
        <v>33</v>
      </c>
      <c r="T11" s="65" t="s">
        <v>0</v>
      </c>
      <c r="U11" s="110" t="s">
        <v>34</v>
      </c>
      <c r="V11" s="65" t="s">
        <v>1</v>
      </c>
      <c r="W11" s="67">
        <v>0.011</v>
      </c>
      <c r="X11" s="65" t="s">
        <v>2</v>
      </c>
      <c r="Y11" s="68"/>
      <c r="Z11" s="114" t="s">
        <v>6</v>
      </c>
      <c r="AA11" s="114"/>
      <c r="AB11" s="111"/>
      <c r="AC11" s="116" t="s">
        <v>33</v>
      </c>
      <c r="AD11" s="65" t="s">
        <v>0</v>
      </c>
      <c r="AE11" s="110" t="s">
        <v>34</v>
      </c>
      <c r="AF11" s="65" t="s">
        <v>1</v>
      </c>
      <c r="AG11" s="112">
        <v>0.0136</v>
      </c>
      <c r="AH11" s="65" t="s">
        <v>2</v>
      </c>
      <c r="AI11" s="68"/>
      <c r="AJ11" s="115" t="s">
        <v>6</v>
      </c>
      <c r="AK11" s="5"/>
    </row>
    <row r="12" spans="1:37" ht="33.75" customHeight="1">
      <c r="A12" s="62"/>
      <c r="B12" s="98" t="s">
        <v>33</v>
      </c>
      <c r="C12" s="65" t="s">
        <v>0</v>
      </c>
      <c r="D12" s="95" t="s">
        <v>34</v>
      </c>
      <c r="E12" s="65" t="s">
        <v>1</v>
      </c>
      <c r="F12" s="67">
        <v>0.07</v>
      </c>
      <c r="G12" s="65" t="s">
        <v>2</v>
      </c>
      <c r="H12" s="68">
        <v>0</v>
      </c>
      <c r="I12" s="69" t="s">
        <v>6</v>
      </c>
      <c r="J12" s="69"/>
      <c r="K12" s="99"/>
      <c r="L12" s="99"/>
      <c r="M12" s="28" t="str">
        <f t="shared" si="2"/>
        <v>0</v>
      </c>
      <c r="N12" s="28" t="e">
        <f t="shared" si="0"/>
        <v>#VALUE!</v>
      </c>
      <c r="O12" s="28" t="e">
        <f t="shared" si="3"/>
        <v>#VALUE!</v>
      </c>
      <c r="P12" s="28">
        <v>0</v>
      </c>
      <c r="Q12" s="28" t="e">
        <f t="shared" si="1"/>
        <v>#VALUE!</v>
      </c>
      <c r="R12" s="109"/>
      <c r="S12" s="116" t="s">
        <v>33</v>
      </c>
      <c r="T12" s="65" t="s">
        <v>0</v>
      </c>
      <c r="U12" s="110" t="s">
        <v>34</v>
      </c>
      <c r="V12" s="65" t="s">
        <v>1</v>
      </c>
      <c r="W12" s="67">
        <v>0.011</v>
      </c>
      <c r="X12" s="65" t="s">
        <v>2</v>
      </c>
      <c r="Y12" s="68"/>
      <c r="Z12" s="114" t="s">
        <v>6</v>
      </c>
      <c r="AA12" s="114"/>
      <c r="AB12" s="111"/>
      <c r="AC12" s="116" t="s">
        <v>33</v>
      </c>
      <c r="AD12" s="65" t="s">
        <v>0</v>
      </c>
      <c r="AE12" s="110" t="s">
        <v>34</v>
      </c>
      <c r="AF12" s="65" t="s">
        <v>1</v>
      </c>
      <c r="AG12" s="112">
        <v>0.0136</v>
      </c>
      <c r="AH12" s="65" t="s">
        <v>2</v>
      </c>
      <c r="AI12" s="68"/>
      <c r="AJ12" s="115" t="s">
        <v>6</v>
      </c>
      <c r="AK12" s="5"/>
    </row>
    <row r="13" spans="1:37" ht="18" customHeight="1" hidden="1" thickBot="1" thickTop="1">
      <c r="A13" s="63" t="s">
        <v>9</v>
      </c>
      <c r="B13" s="64"/>
      <c r="C13" s="65" t="s">
        <v>0</v>
      </c>
      <c r="D13" s="66">
        <v>330000</v>
      </c>
      <c r="E13" s="65" t="s">
        <v>1</v>
      </c>
      <c r="F13" s="67">
        <v>0.07</v>
      </c>
      <c r="G13" s="65" t="s">
        <v>2</v>
      </c>
      <c r="H13" s="68" t="str">
        <f>IF(Q13-330000&gt;0,((Q13-330000)*F13),"0")</f>
        <v>0</v>
      </c>
      <c r="I13" s="69" t="s">
        <v>6</v>
      </c>
      <c r="J13" s="69"/>
      <c r="K13" s="37"/>
      <c r="L13" s="37"/>
      <c r="M13" s="28" t="str">
        <f t="shared" si="2"/>
        <v>0</v>
      </c>
      <c r="N13" s="28">
        <f t="shared" si="0"/>
        <v>0</v>
      </c>
      <c r="O13" s="28">
        <f t="shared" si="3"/>
        <v>0</v>
      </c>
      <c r="P13" s="28">
        <v>0</v>
      </c>
      <c r="Q13" s="28">
        <f t="shared" si="1"/>
        <v>0</v>
      </c>
      <c r="R13" s="109"/>
      <c r="S13" s="117">
        <f>B13</f>
        <v>0</v>
      </c>
      <c r="T13" s="65" t="s">
        <v>0</v>
      </c>
      <c r="U13" s="117">
        <v>330000</v>
      </c>
      <c r="V13" s="65" t="s">
        <v>1</v>
      </c>
      <c r="W13" s="67">
        <v>0.011</v>
      </c>
      <c r="X13" s="65" t="s">
        <v>2</v>
      </c>
      <c r="Y13" s="68" t="str">
        <f>IF(S13-330000&gt;0,((S13-330000)*W13),"0")</f>
        <v>0</v>
      </c>
      <c r="Z13" s="114" t="s">
        <v>6</v>
      </c>
      <c r="AA13" s="114"/>
      <c r="AB13" s="111"/>
      <c r="AC13" s="117">
        <f>B13</f>
        <v>0</v>
      </c>
      <c r="AD13" s="65" t="s">
        <v>0</v>
      </c>
      <c r="AE13" s="117">
        <v>330000</v>
      </c>
      <c r="AF13" s="65" t="s">
        <v>1</v>
      </c>
      <c r="AG13" s="112">
        <v>0.0136</v>
      </c>
      <c r="AH13" s="65" t="s">
        <v>2</v>
      </c>
      <c r="AI13" s="68" t="str">
        <f>IF(K13&gt;39,IF(K13&lt;65,IF(AC13-330000&gt;0,((AC13-330000)*AG13),"0"),"0"),"0")</f>
        <v>0</v>
      </c>
      <c r="AJ13" s="115" t="s">
        <v>6</v>
      </c>
      <c r="AK13" s="5"/>
    </row>
    <row r="14" spans="1:37" ht="18" customHeight="1" hidden="1" thickBot="1" thickTop="1">
      <c r="A14" s="63" t="s">
        <v>10</v>
      </c>
      <c r="B14" s="70"/>
      <c r="C14" s="65" t="s">
        <v>0</v>
      </c>
      <c r="D14" s="66">
        <v>330000</v>
      </c>
      <c r="E14" s="65" t="s">
        <v>1</v>
      </c>
      <c r="F14" s="67">
        <v>0.07</v>
      </c>
      <c r="G14" s="65" t="s">
        <v>2</v>
      </c>
      <c r="H14" s="68" t="str">
        <f>IF(Q14-330000&gt;0,((Q14-330000)*F14),"0")</f>
        <v>0</v>
      </c>
      <c r="I14" s="69" t="s">
        <v>6</v>
      </c>
      <c r="J14" s="69"/>
      <c r="K14" s="32"/>
      <c r="L14" s="32"/>
      <c r="M14" s="28" t="str">
        <f t="shared" si="2"/>
        <v>0</v>
      </c>
      <c r="N14" s="28">
        <f t="shared" si="0"/>
        <v>0</v>
      </c>
      <c r="O14" s="28">
        <f t="shared" si="3"/>
        <v>0</v>
      </c>
      <c r="P14" s="28">
        <v>0</v>
      </c>
      <c r="Q14" s="28">
        <f t="shared" si="1"/>
        <v>0</v>
      </c>
      <c r="R14" s="109"/>
      <c r="S14" s="117">
        <f>B14</f>
        <v>0</v>
      </c>
      <c r="T14" s="65" t="s">
        <v>0</v>
      </c>
      <c r="U14" s="117">
        <v>330000</v>
      </c>
      <c r="V14" s="65" t="s">
        <v>1</v>
      </c>
      <c r="W14" s="67">
        <v>0.011</v>
      </c>
      <c r="X14" s="65" t="s">
        <v>2</v>
      </c>
      <c r="Y14" s="68" t="str">
        <f>IF(S14-330000&gt;0,((S14-330000)*W14),"0")</f>
        <v>0</v>
      </c>
      <c r="Z14" s="114" t="s">
        <v>6</v>
      </c>
      <c r="AA14" s="114"/>
      <c r="AB14" s="111"/>
      <c r="AC14" s="117">
        <f>B14</f>
        <v>0</v>
      </c>
      <c r="AD14" s="65" t="s">
        <v>0</v>
      </c>
      <c r="AE14" s="117">
        <v>330000</v>
      </c>
      <c r="AF14" s="65" t="s">
        <v>1</v>
      </c>
      <c r="AG14" s="112">
        <v>0.0136</v>
      </c>
      <c r="AH14" s="65" t="s">
        <v>2</v>
      </c>
      <c r="AI14" s="68" t="str">
        <f>IF(K14&gt;39,IF(K14&lt;65,IF(AC14-330000&gt;0,((AC14-330000)*AG14),"0"),"0"),"0")</f>
        <v>0</v>
      </c>
      <c r="AJ14" s="115" t="s">
        <v>6</v>
      </c>
      <c r="AK14" s="5"/>
    </row>
    <row r="15" spans="1:37" ht="18" customHeight="1" hidden="1" thickBot="1" thickTop="1">
      <c r="A15" s="63" t="s">
        <v>11</v>
      </c>
      <c r="B15" s="70"/>
      <c r="C15" s="65" t="s">
        <v>0</v>
      </c>
      <c r="D15" s="66">
        <v>330000</v>
      </c>
      <c r="E15" s="65" t="s">
        <v>1</v>
      </c>
      <c r="F15" s="67">
        <v>0.07</v>
      </c>
      <c r="G15" s="65" t="s">
        <v>2</v>
      </c>
      <c r="H15" s="68" t="str">
        <f>IF(Q15-330000&gt;0,((Q15-330000)*F15),"0")</f>
        <v>0</v>
      </c>
      <c r="I15" s="69" t="s">
        <v>6</v>
      </c>
      <c r="J15" s="69"/>
      <c r="K15" s="32"/>
      <c r="L15" s="32"/>
      <c r="M15" s="28" t="str">
        <f t="shared" si="2"/>
        <v>0</v>
      </c>
      <c r="N15" s="28">
        <f t="shared" si="0"/>
        <v>0</v>
      </c>
      <c r="O15" s="28">
        <f t="shared" si="3"/>
        <v>0</v>
      </c>
      <c r="P15" s="28">
        <v>0</v>
      </c>
      <c r="Q15" s="28">
        <f t="shared" si="1"/>
        <v>0</v>
      </c>
      <c r="R15" s="109"/>
      <c r="S15" s="117">
        <f>B15</f>
        <v>0</v>
      </c>
      <c r="T15" s="65" t="s">
        <v>0</v>
      </c>
      <c r="U15" s="117">
        <v>330000</v>
      </c>
      <c r="V15" s="65" t="s">
        <v>1</v>
      </c>
      <c r="W15" s="67">
        <v>0.011</v>
      </c>
      <c r="X15" s="65" t="s">
        <v>2</v>
      </c>
      <c r="Y15" s="68" t="str">
        <f>IF(S15-330000&gt;0,((S15-330000)*W15),"0")</f>
        <v>0</v>
      </c>
      <c r="Z15" s="114" t="s">
        <v>6</v>
      </c>
      <c r="AA15" s="114"/>
      <c r="AB15" s="111"/>
      <c r="AC15" s="117">
        <f>B15</f>
        <v>0</v>
      </c>
      <c r="AD15" s="65" t="s">
        <v>0</v>
      </c>
      <c r="AE15" s="117">
        <v>330000</v>
      </c>
      <c r="AF15" s="65" t="s">
        <v>1</v>
      </c>
      <c r="AG15" s="112">
        <v>0.0136</v>
      </c>
      <c r="AH15" s="65" t="s">
        <v>2</v>
      </c>
      <c r="AI15" s="68" t="str">
        <f>IF(K15&gt;39,IF(K15&lt;65,IF(AC15-330000&gt;0,((AC15-330000)*AG15),"0"),"0"),"0")</f>
        <v>0</v>
      </c>
      <c r="AJ15" s="115" t="s">
        <v>6</v>
      </c>
      <c r="AK15" s="5"/>
    </row>
    <row r="16" spans="1:37" ht="18" customHeight="1" hidden="1" thickBot="1" thickTop="1">
      <c r="A16" s="63" t="s">
        <v>12</v>
      </c>
      <c r="B16" s="70"/>
      <c r="C16" s="65" t="s">
        <v>0</v>
      </c>
      <c r="D16" s="66">
        <v>330000</v>
      </c>
      <c r="E16" s="65" t="s">
        <v>1</v>
      </c>
      <c r="F16" s="67">
        <v>0.07</v>
      </c>
      <c r="G16" s="65" t="s">
        <v>2</v>
      </c>
      <c r="H16" s="68" t="str">
        <f>IF(Q16-330000&gt;0,((Q16-330000)*F16),"0")</f>
        <v>0</v>
      </c>
      <c r="I16" s="69" t="s">
        <v>6</v>
      </c>
      <c r="J16" s="69"/>
      <c r="K16" s="32"/>
      <c r="L16" s="32"/>
      <c r="M16" s="28" t="str">
        <f t="shared" si="2"/>
        <v>0</v>
      </c>
      <c r="N16" s="28">
        <f t="shared" si="0"/>
        <v>0</v>
      </c>
      <c r="O16" s="28">
        <f t="shared" si="3"/>
        <v>0</v>
      </c>
      <c r="P16" s="28">
        <v>0</v>
      </c>
      <c r="Q16" s="28">
        <f t="shared" si="1"/>
        <v>0</v>
      </c>
      <c r="R16" s="109"/>
      <c r="S16" s="117">
        <f>B16</f>
        <v>0</v>
      </c>
      <c r="T16" s="65" t="s">
        <v>0</v>
      </c>
      <c r="U16" s="117">
        <v>330000</v>
      </c>
      <c r="V16" s="65" t="s">
        <v>1</v>
      </c>
      <c r="W16" s="67">
        <v>0.011</v>
      </c>
      <c r="X16" s="65" t="s">
        <v>2</v>
      </c>
      <c r="Y16" s="68" t="str">
        <f>IF(S16-330000&gt;0,((S16-330000)*W16),"0")</f>
        <v>0</v>
      </c>
      <c r="Z16" s="114" t="s">
        <v>6</v>
      </c>
      <c r="AA16" s="114"/>
      <c r="AB16" s="111"/>
      <c r="AC16" s="117">
        <f>B16</f>
        <v>0</v>
      </c>
      <c r="AD16" s="65" t="s">
        <v>0</v>
      </c>
      <c r="AE16" s="117">
        <v>330000</v>
      </c>
      <c r="AF16" s="65" t="s">
        <v>1</v>
      </c>
      <c r="AG16" s="112">
        <v>0.0136</v>
      </c>
      <c r="AH16" s="65" t="s">
        <v>2</v>
      </c>
      <c r="AI16" s="68" t="str">
        <f>IF(K16&gt;39,IF(K16&lt;65,IF(AC16-330000&gt;0,((AC16-330000)*AG16),"0"),"0"),"0")</f>
        <v>0</v>
      </c>
      <c r="AJ16" s="115" t="s">
        <v>6</v>
      </c>
      <c r="AK16" s="5"/>
    </row>
    <row r="17" spans="1:37" ht="18" customHeight="1" hidden="1" thickBot="1" thickTop="1">
      <c r="A17" s="71" t="s">
        <v>16</v>
      </c>
      <c r="B17" s="70">
        <v>0</v>
      </c>
      <c r="C17" s="72"/>
      <c r="D17" s="66"/>
      <c r="E17" s="65"/>
      <c r="F17" s="67"/>
      <c r="G17" s="65"/>
      <c r="H17" s="73"/>
      <c r="I17" s="69"/>
      <c r="J17" s="69"/>
      <c r="K17" s="32"/>
      <c r="L17" s="32"/>
      <c r="M17" s="28" t="str">
        <f t="shared" si="2"/>
        <v>0</v>
      </c>
      <c r="N17" s="28">
        <f t="shared" si="0"/>
        <v>0</v>
      </c>
      <c r="O17" s="28">
        <f t="shared" si="3"/>
        <v>0</v>
      </c>
      <c r="P17" s="28">
        <v>0</v>
      </c>
      <c r="Q17" s="28">
        <f t="shared" si="1"/>
        <v>0</v>
      </c>
      <c r="R17" s="109"/>
      <c r="S17" s="53"/>
      <c r="T17" s="53"/>
      <c r="U17" s="53"/>
      <c r="V17" s="53"/>
      <c r="W17" s="53"/>
      <c r="X17" s="53"/>
      <c r="Y17" s="83"/>
      <c r="Z17" s="53"/>
      <c r="AA17" s="53"/>
      <c r="AB17" s="55"/>
      <c r="AC17" s="53"/>
      <c r="AD17" s="53"/>
      <c r="AE17" s="53"/>
      <c r="AF17" s="53"/>
      <c r="AG17" s="53"/>
      <c r="AH17" s="53"/>
      <c r="AI17" s="83"/>
      <c r="AJ17" s="105"/>
      <c r="AK17" s="5"/>
    </row>
    <row r="18" spans="1:37" ht="18" customHeight="1" hidden="1" thickTop="1">
      <c r="A18" s="74"/>
      <c r="B18" s="66"/>
      <c r="C18" s="65"/>
      <c r="D18" s="66"/>
      <c r="E18" s="65"/>
      <c r="F18" s="67"/>
      <c r="G18" s="65"/>
      <c r="H18" s="73"/>
      <c r="I18" s="69"/>
      <c r="J18" s="69"/>
      <c r="K18" s="26"/>
      <c r="L18" s="26"/>
      <c r="M18" s="28"/>
      <c r="N18" s="28"/>
      <c r="O18" s="28"/>
      <c r="P18" s="28"/>
      <c r="Q18" s="28"/>
      <c r="R18" s="109"/>
      <c r="S18" s="53"/>
      <c r="T18" s="53"/>
      <c r="U18" s="53"/>
      <c r="V18" s="53"/>
      <c r="W18" s="53"/>
      <c r="X18" s="53"/>
      <c r="Y18" s="83"/>
      <c r="Z18" s="53"/>
      <c r="AA18" s="53"/>
      <c r="AB18" s="55"/>
      <c r="AC18" s="53"/>
      <c r="AD18" s="53"/>
      <c r="AE18" s="53"/>
      <c r="AF18" s="53"/>
      <c r="AG18" s="53"/>
      <c r="AH18" s="53"/>
      <c r="AI18" s="83"/>
      <c r="AJ18" s="105"/>
      <c r="AK18" s="5"/>
    </row>
    <row r="19" spans="1:37" ht="18" customHeight="1" hidden="1">
      <c r="A19" s="55"/>
      <c r="B19" s="75"/>
      <c r="C19" s="53"/>
      <c r="D19" s="53"/>
      <c r="E19" s="53"/>
      <c r="F19" s="53"/>
      <c r="G19" s="53"/>
      <c r="H19" s="76">
        <f>SUM(H9:H16)</f>
        <v>827274</v>
      </c>
      <c r="I19" s="53"/>
      <c r="J19" s="53"/>
      <c r="K19" s="5"/>
      <c r="L19" s="5"/>
      <c r="M19" s="26">
        <f>SUM(M9:M16)</f>
        <v>0</v>
      </c>
      <c r="N19" s="26"/>
      <c r="O19" s="26"/>
      <c r="P19" s="26"/>
      <c r="Q19" s="26"/>
      <c r="R19" s="118"/>
      <c r="S19" s="53"/>
      <c r="T19" s="53"/>
      <c r="U19" s="53"/>
      <c r="V19" s="53"/>
      <c r="W19" s="53"/>
      <c r="X19" s="53"/>
      <c r="Y19" s="119">
        <f>SUM(Y9:Y16)</f>
        <v>130000</v>
      </c>
      <c r="Z19" s="53"/>
      <c r="AA19" s="53"/>
      <c r="AB19" s="55"/>
      <c r="AC19" s="53"/>
      <c r="AD19" s="53"/>
      <c r="AE19" s="53"/>
      <c r="AF19" s="53"/>
      <c r="AG19" s="53"/>
      <c r="AH19" s="53"/>
      <c r="AI19" s="119">
        <f>SUM(AI9:AI16)</f>
        <v>160727</v>
      </c>
      <c r="AJ19" s="105"/>
      <c r="AK19" s="5"/>
    </row>
    <row r="20" spans="1:37" ht="18" customHeight="1">
      <c r="A20" s="55"/>
      <c r="B20" s="56" t="s">
        <v>20</v>
      </c>
      <c r="C20" s="53"/>
      <c r="D20" s="53"/>
      <c r="E20" s="53"/>
      <c r="F20" s="53"/>
      <c r="G20" s="53"/>
      <c r="H20" s="77"/>
      <c r="I20" s="53"/>
      <c r="J20" s="53"/>
      <c r="K20" s="5"/>
      <c r="L20" s="5"/>
      <c r="M20" s="5"/>
      <c r="N20" s="5"/>
      <c r="O20" s="5"/>
      <c r="P20" s="5"/>
      <c r="Q20" s="5"/>
      <c r="R20" s="55"/>
      <c r="S20" s="56" t="s">
        <v>26</v>
      </c>
      <c r="T20" s="53"/>
      <c r="U20" s="53"/>
      <c r="V20" s="53"/>
      <c r="W20" s="53"/>
      <c r="X20" s="53"/>
      <c r="Y20" s="83"/>
      <c r="Z20" s="53"/>
      <c r="AA20" s="53"/>
      <c r="AB20" s="55"/>
      <c r="AC20" s="56" t="s">
        <v>26</v>
      </c>
      <c r="AD20" s="53"/>
      <c r="AE20" s="53"/>
      <c r="AF20" s="53"/>
      <c r="AG20" s="53"/>
      <c r="AH20" s="53"/>
      <c r="AI20" s="83"/>
      <c r="AJ20" s="105"/>
      <c r="AK20" s="5"/>
    </row>
    <row r="21" spans="1:37" ht="18" customHeight="1">
      <c r="A21" s="55"/>
      <c r="B21" s="53" t="s">
        <v>15</v>
      </c>
      <c r="C21" s="53"/>
      <c r="D21" s="53"/>
      <c r="E21" s="53"/>
      <c r="F21" s="53"/>
      <c r="G21" s="53"/>
      <c r="H21" s="77"/>
      <c r="I21" s="53"/>
      <c r="J21" s="53"/>
      <c r="K21" s="5"/>
      <c r="L21" s="5"/>
      <c r="M21" s="5"/>
      <c r="N21" s="5"/>
      <c r="O21" s="5"/>
      <c r="P21" s="5"/>
      <c r="Q21" s="5"/>
      <c r="R21" s="55"/>
      <c r="S21" s="53" t="s">
        <v>25</v>
      </c>
      <c r="T21" s="53"/>
      <c r="U21" s="53"/>
      <c r="V21" s="53"/>
      <c r="W21" s="53"/>
      <c r="X21" s="53"/>
      <c r="Y21" s="83"/>
      <c r="Z21" s="53"/>
      <c r="AA21" s="53"/>
      <c r="AB21" s="55"/>
      <c r="AC21" s="53" t="s">
        <v>27</v>
      </c>
      <c r="AD21" s="53"/>
      <c r="AE21" s="53"/>
      <c r="AF21" s="53"/>
      <c r="AG21" s="53"/>
      <c r="AH21" s="53"/>
      <c r="AI21" s="83"/>
      <c r="AJ21" s="105"/>
      <c r="AK21" s="5"/>
    </row>
    <row r="22" spans="1:37" ht="39" customHeight="1">
      <c r="A22" s="55"/>
      <c r="B22" s="83" t="s">
        <v>53</v>
      </c>
      <c r="C22" s="53" t="s">
        <v>1</v>
      </c>
      <c r="D22" s="66">
        <v>9500</v>
      </c>
      <c r="E22" s="53"/>
      <c r="F22" s="53"/>
      <c r="G22" s="53" t="s">
        <v>4</v>
      </c>
      <c r="H22" s="68">
        <v>9500</v>
      </c>
      <c r="I22" s="69" t="s">
        <v>6</v>
      </c>
      <c r="J22" s="69"/>
      <c r="K22" s="5"/>
      <c r="L22" s="7"/>
      <c r="M22" s="5"/>
      <c r="N22" s="5"/>
      <c r="O22" s="5"/>
      <c r="P22" s="5"/>
      <c r="Q22" s="5"/>
      <c r="R22" s="55"/>
      <c r="S22" s="83" t="s">
        <v>58</v>
      </c>
      <c r="T22" s="53" t="s">
        <v>1</v>
      </c>
      <c r="U22" s="117">
        <v>10000</v>
      </c>
      <c r="V22" s="53"/>
      <c r="W22" s="53"/>
      <c r="X22" s="53" t="s">
        <v>4</v>
      </c>
      <c r="Y22" s="68">
        <v>10000</v>
      </c>
      <c r="Z22" s="69" t="s">
        <v>6</v>
      </c>
      <c r="AA22" s="114"/>
      <c r="AB22" s="111"/>
      <c r="AC22" s="83" t="s">
        <v>53</v>
      </c>
      <c r="AD22" s="53" t="s">
        <v>1</v>
      </c>
      <c r="AE22" s="117">
        <v>11000</v>
      </c>
      <c r="AF22" s="53"/>
      <c r="AG22" s="53"/>
      <c r="AH22" s="53" t="s">
        <v>4</v>
      </c>
      <c r="AI22" s="68">
        <v>11000</v>
      </c>
      <c r="AJ22" s="113" t="s">
        <v>6</v>
      </c>
      <c r="AK22" s="5"/>
    </row>
    <row r="23" spans="1:37" ht="18" customHeight="1" hidden="1">
      <c r="A23" s="55"/>
      <c r="B23" s="78" t="e">
        <f>IF(H23="","",#REF!)</f>
        <v>#REF!</v>
      </c>
      <c r="C23" s="78" t="e">
        <f>IF(H23="","","割軽減後税額")</f>
        <v>#REF!</v>
      </c>
      <c r="D23" s="79"/>
      <c r="E23" s="78"/>
      <c r="F23" s="78"/>
      <c r="G23" s="78"/>
      <c r="H23" s="80" t="e">
        <f>IF($B$17="","",IF(#REF!="","",(10-#REF!)*'国保税試算②'!H22/10))</f>
        <v>#REF!</v>
      </c>
      <c r="I23" s="81" t="e">
        <f>IF(H23="","","円")</f>
        <v>#REF!</v>
      </c>
      <c r="J23" s="81"/>
      <c r="K23" s="5"/>
      <c r="L23" s="5"/>
      <c r="M23" s="5"/>
      <c r="N23" s="5"/>
      <c r="O23" s="5"/>
      <c r="P23" s="5"/>
      <c r="Q23" s="5"/>
      <c r="R23" s="55"/>
      <c r="S23" s="78" t="e">
        <f>IF(Y23="","",#REF!)</f>
        <v>#REF!</v>
      </c>
      <c r="T23" s="78" t="e">
        <f>IF(Y23="","","割軽減後税額")</f>
        <v>#REF!</v>
      </c>
      <c r="U23" s="53"/>
      <c r="V23" s="53"/>
      <c r="W23" s="53"/>
      <c r="X23" s="53"/>
      <c r="Y23" s="80" t="e">
        <f>IF($B$17="","",IF(#REF!="","",(10-#REF!)*'国保税試算②'!Y22/10))</f>
        <v>#REF!</v>
      </c>
      <c r="Z23" s="81" t="e">
        <f>IF(Y23="","","円")</f>
        <v>#REF!</v>
      </c>
      <c r="AA23" s="81"/>
      <c r="AB23" s="120"/>
      <c r="AC23" s="78" t="e">
        <f>IF(AI23="","",#REF!)</f>
        <v>#REF!</v>
      </c>
      <c r="AD23" s="78" t="e">
        <f>IF(AI23="","","割軽減後税額")</f>
        <v>#REF!</v>
      </c>
      <c r="AE23" s="53"/>
      <c r="AF23" s="53"/>
      <c r="AG23" s="53"/>
      <c r="AH23" s="53"/>
      <c r="AI23" s="80" t="e">
        <f>IF($B$17="","",IF($AC$22=0,"",IF(#REF!="","",(10-#REF!)*'国保税試算②'!AI22/10)))</f>
        <v>#REF!</v>
      </c>
      <c r="AJ23" s="121" t="e">
        <f>IF(AI23="","","円")</f>
        <v>#REF!</v>
      </c>
      <c r="AK23" s="5"/>
    </row>
    <row r="24" spans="1:37" ht="18" customHeight="1">
      <c r="A24" s="55"/>
      <c r="B24" s="56" t="s">
        <v>30</v>
      </c>
      <c r="C24" s="53"/>
      <c r="D24" s="53"/>
      <c r="E24" s="53"/>
      <c r="F24" s="53"/>
      <c r="G24" s="53"/>
      <c r="H24" s="77"/>
      <c r="I24" s="53"/>
      <c r="J24" s="53"/>
      <c r="K24" s="5"/>
      <c r="L24" s="5"/>
      <c r="M24" s="5"/>
      <c r="N24" s="5"/>
      <c r="O24" s="5"/>
      <c r="P24" s="5"/>
      <c r="Q24" s="5"/>
      <c r="R24" s="55"/>
      <c r="S24" s="56"/>
      <c r="T24" s="53"/>
      <c r="U24" s="53"/>
      <c r="V24" s="53"/>
      <c r="W24" s="53"/>
      <c r="X24" s="53"/>
      <c r="Y24" s="83"/>
      <c r="Z24" s="53"/>
      <c r="AA24" s="53"/>
      <c r="AB24" s="55"/>
      <c r="AC24" s="56"/>
      <c r="AD24" s="53"/>
      <c r="AE24" s="53"/>
      <c r="AF24" s="53"/>
      <c r="AG24" s="53"/>
      <c r="AH24" s="53"/>
      <c r="AI24" s="83"/>
      <c r="AJ24" s="105"/>
      <c r="AK24" s="5"/>
    </row>
    <row r="25" spans="1:37" ht="18" customHeight="1">
      <c r="A25" s="55"/>
      <c r="B25" s="53" t="s">
        <v>36</v>
      </c>
      <c r="C25" s="53"/>
      <c r="D25" s="53"/>
      <c r="E25" s="53"/>
      <c r="F25" s="53"/>
      <c r="G25" s="53"/>
      <c r="H25" s="77"/>
      <c r="I25" s="53"/>
      <c r="J25" s="53"/>
      <c r="K25" s="5"/>
      <c r="L25" s="5"/>
      <c r="M25" s="5"/>
      <c r="N25" s="5"/>
      <c r="O25" s="5"/>
      <c r="P25" s="5"/>
      <c r="Q25" s="5"/>
      <c r="R25" s="55"/>
      <c r="S25" s="53"/>
      <c r="T25" s="53"/>
      <c r="U25" s="53"/>
      <c r="V25" s="53"/>
      <c r="W25" s="53"/>
      <c r="X25" s="53"/>
      <c r="Y25" s="83"/>
      <c r="Z25" s="53"/>
      <c r="AA25" s="53"/>
      <c r="AB25" s="55"/>
      <c r="AC25" s="53"/>
      <c r="AD25" s="53"/>
      <c r="AE25" s="53"/>
      <c r="AF25" s="53"/>
      <c r="AG25" s="53"/>
      <c r="AH25" s="53"/>
      <c r="AI25" s="83"/>
      <c r="AJ25" s="105"/>
      <c r="AK25" s="5"/>
    </row>
    <row r="26" spans="1:37" ht="39" customHeight="1">
      <c r="A26" s="55"/>
      <c r="B26" s="101"/>
      <c r="C26" s="53" t="s">
        <v>1</v>
      </c>
      <c r="D26" s="82" t="s">
        <v>31</v>
      </c>
      <c r="E26" s="53"/>
      <c r="F26" s="53"/>
      <c r="G26" s="53" t="s">
        <v>4</v>
      </c>
      <c r="H26" s="102" t="s">
        <v>57</v>
      </c>
      <c r="I26" s="69" t="s">
        <v>6</v>
      </c>
      <c r="J26" s="69"/>
      <c r="K26" s="5"/>
      <c r="L26" s="7"/>
      <c r="M26" s="5"/>
      <c r="N26" s="5"/>
      <c r="O26" s="5"/>
      <c r="P26" s="5"/>
      <c r="Q26" s="5"/>
      <c r="R26" s="55"/>
      <c r="S26" s="83"/>
      <c r="T26" s="65"/>
      <c r="U26" s="117"/>
      <c r="V26" s="53"/>
      <c r="W26" s="53"/>
      <c r="X26" s="65"/>
      <c r="Y26" s="68"/>
      <c r="Z26" s="114"/>
      <c r="AA26" s="114"/>
      <c r="AB26" s="111"/>
      <c r="AC26" s="83"/>
      <c r="AD26" s="65"/>
      <c r="AE26" s="117"/>
      <c r="AF26" s="53"/>
      <c r="AG26" s="53"/>
      <c r="AH26" s="65"/>
      <c r="AI26" s="68"/>
      <c r="AJ26" s="115"/>
      <c r="AK26" s="5"/>
    </row>
    <row r="27" spans="1:37" ht="18" customHeight="1">
      <c r="A27" s="55"/>
      <c r="B27" s="56" t="s">
        <v>21</v>
      </c>
      <c r="C27" s="53"/>
      <c r="D27" s="53"/>
      <c r="E27" s="53"/>
      <c r="F27" s="53"/>
      <c r="G27" s="53"/>
      <c r="H27" s="84"/>
      <c r="I27" s="53"/>
      <c r="J27" s="53"/>
      <c r="K27" s="5"/>
      <c r="L27" s="5"/>
      <c r="M27" s="5"/>
      <c r="N27" s="5"/>
      <c r="O27" s="5"/>
      <c r="P27" s="5"/>
      <c r="Q27" s="5"/>
      <c r="R27" s="55"/>
      <c r="S27" s="56"/>
      <c r="T27" s="53"/>
      <c r="U27" s="53"/>
      <c r="V27" s="53"/>
      <c r="W27" s="53"/>
      <c r="X27" s="53"/>
      <c r="Y27" s="110"/>
      <c r="Z27" s="53"/>
      <c r="AA27" s="53"/>
      <c r="AB27" s="55"/>
      <c r="AC27" s="56"/>
      <c r="AD27" s="53"/>
      <c r="AE27" s="53"/>
      <c r="AF27" s="53"/>
      <c r="AG27" s="53"/>
      <c r="AH27" s="53"/>
      <c r="AI27" s="110"/>
      <c r="AJ27" s="105"/>
      <c r="AK27" s="5"/>
    </row>
    <row r="28" spans="1:37" ht="18" customHeight="1">
      <c r="A28" s="55"/>
      <c r="B28" s="53" t="s">
        <v>8</v>
      </c>
      <c r="C28" s="53"/>
      <c r="D28" s="53"/>
      <c r="E28" s="53"/>
      <c r="F28" s="53"/>
      <c r="G28" s="53"/>
      <c r="H28" s="84"/>
      <c r="I28" s="53"/>
      <c r="J28" s="53"/>
      <c r="K28" s="5"/>
      <c r="L28" s="5"/>
      <c r="M28" s="5"/>
      <c r="N28" s="5"/>
      <c r="O28" s="5"/>
      <c r="P28" s="5"/>
      <c r="Q28" s="5"/>
      <c r="R28" s="55"/>
      <c r="S28" s="53"/>
      <c r="T28" s="53"/>
      <c r="U28" s="53"/>
      <c r="V28" s="53"/>
      <c r="W28" s="53"/>
      <c r="X28" s="53"/>
      <c r="Y28" s="110"/>
      <c r="Z28" s="53"/>
      <c r="AA28" s="53"/>
      <c r="AB28" s="55"/>
      <c r="AC28" s="53"/>
      <c r="AD28" s="53"/>
      <c r="AE28" s="53"/>
      <c r="AF28" s="53"/>
      <c r="AG28" s="53"/>
      <c r="AH28" s="53"/>
      <c r="AI28" s="110"/>
      <c r="AJ28" s="105"/>
      <c r="AK28" s="5"/>
    </row>
    <row r="29" spans="1:37" ht="32.25" customHeight="1">
      <c r="A29" s="55"/>
      <c r="B29" s="53" t="s">
        <v>5</v>
      </c>
      <c r="C29" s="53"/>
      <c r="D29" s="53"/>
      <c r="E29" s="53"/>
      <c r="F29" s="53"/>
      <c r="G29" s="53"/>
      <c r="H29" s="103">
        <v>19500</v>
      </c>
      <c r="I29" s="69" t="s">
        <v>6</v>
      </c>
      <c r="J29" s="69"/>
      <c r="K29" s="5"/>
      <c r="L29" s="5"/>
      <c r="M29" s="5"/>
      <c r="N29" s="5"/>
      <c r="O29" s="5"/>
      <c r="P29" s="5"/>
      <c r="Q29" s="5"/>
      <c r="R29" s="55"/>
      <c r="S29" s="53"/>
      <c r="T29" s="53"/>
      <c r="U29" s="53"/>
      <c r="V29" s="53"/>
      <c r="W29" s="53"/>
      <c r="X29" s="53"/>
      <c r="Y29" s="68"/>
      <c r="Z29" s="69"/>
      <c r="AA29" s="69"/>
      <c r="AB29" s="122"/>
      <c r="AC29" s="53"/>
      <c r="AD29" s="53"/>
      <c r="AE29" s="53"/>
      <c r="AF29" s="53"/>
      <c r="AG29" s="53"/>
      <c r="AH29" s="53"/>
      <c r="AI29" s="68"/>
      <c r="AJ29" s="113"/>
      <c r="AK29" s="5"/>
    </row>
    <row r="30" spans="1:37" ht="18" customHeight="1" hidden="1">
      <c r="A30" s="55"/>
      <c r="B30" s="78" t="e">
        <f>IF(H30="","",#REF!)</f>
        <v>#REF!</v>
      </c>
      <c r="C30" s="78" t="e">
        <f>IF(H30="","","割軽減後税額")</f>
        <v>#REF!</v>
      </c>
      <c r="D30" s="79"/>
      <c r="E30" s="78"/>
      <c r="F30" s="78"/>
      <c r="G30" s="78"/>
      <c r="H30" s="80" t="e">
        <f>IF($B$17="","",IF(#REF!="","",(10-#REF!)*'国保税試算②'!H29/10))</f>
        <v>#REF!</v>
      </c>
      <c r="I30" s="81" t="e">
        <f>IF(H30="","","円")</f>
        <v>#REF!</v>
      </c>
      <c r="J30" s="81"/>
      <c r="K30" s="5"/>
      <c r="L30" s="5"/>
      <c r="M30" s="5"/>
      <c r="N30" s="5"/>
      <c r="O30" s="5"/>
      <c r="P30" s="5"/>
      <c r="Q30" s="5"/>
      <c r="R30" s="55"/>
      <c r="S30" s="78" t="e">
        <f>IF(Y30="","",#REF!)</f>
        <v>#REF!</v>
      </c>
      <c r="T30" s="78" t="e">
        <f>IF(Y30="","","割軽減後税額")</f>
        <v>#REF!</v>
      </c>
      <c r="U30" s="53"/>
      <c r="V30" s="53"/>
      <c r="W30" s="53"/>
      <c r="X30" s="53"/>
      <c r="Y30" s="80" t="e">
        <f>IF($B$17="","",IF(#REF!="","",(10-#REF!)*'国保税試算②'!Y29/10))</f>
        <v>#REF!</v>
      </c>
      <c r="Z30" s="81" t="e">
        <f>IF(Y30="","","円")</f>
        <v>#REF!</v>
      </c>
      <c r="AA30" s="81"/>
      <c r="AB30" s="120"/>
      <c r="AC30" s="78" t="e">
        <f>IF(AI30="","",#REF!)</f>
        <v>#REF!</v>
      </c>
      <c r="AD30" s="78" t="e">
        <f>IF(AI30="","","割軽減後税額")</f>
        <v>#REF!</v>
      </c>
      <c r="AE30" s="53"/>
      <c r="AF30" s="53"/>
      <c r="AG30" s="53"/>
      <c r="AH30" s="53"/>
      <c r="AI30" s="80" t="e">
        <f>IF($B$17="","",IF($AC$22=0,"",IF(#REF!="","",(10-#REF!)*'国保税試算②'!AI29/10)))</f>
        <v>#REF!</v>
      </c>
      <c r="AJ30" s="121" t="e">
        <f>IF(AI30="","","円")</f>
        <v>#REF!</v>
      </c>
      <c r="AK30" s="5"/>
    </row>
    <row r="31" spans="1:37" ht="7.5" customHeight="1" thickBot="1">
      <c r="A31" s="55"/>
      <c r="B31" s="78"/>
      <c r="C31" s="78"/>
      <c r="D31" s="79"/>
      <c r="E31" s="78"/>
      <c r="F31" s="78"/>
      <c r="G31" s="78"/>
      <c r="H31" s="80"/>
      <c r="I31" s="81"/>
      <c r="J31" s="81"/>
      <c r="K31" s="5"/>
      <c r="L31" s="5"/>
      <c r="M31" s="5"/>
      <c r="N31" s="5"/>
      <c r="O31" s="5"/>
      <c r="P31" s="5"/>
      <c r="Q31" s="5"/>
      <c r="R31" s="55"/>
      <c r="S31" s="78"/>
      <c r="T31" s="78"/>
      <c r="U31" s="53"/>
      <c r="V31" s="53"/>
      <c r="W31" s="53"/>
      <c r="X31" s="53"/>
      <c r="Y31" s="80"/>
      <c r="Z31" s="81"/>
      <c r="AA31" s="81"/>
      <c r="AB31" s="120"/>
      <c r="AC31" s="78"/>
      <c r="AD31" s="78"/>
      <c r="AE31" s="53"/>
      <c r="AF31" s="53"/>
      <c r="AG31" s="53"/>
      <c r="AH31" s="53"/>
      <c r="AI31" s="80"/>
      <c r="AJ31" s="121"/>
      <c r="AK31" s="5"/>
    </row>
    <row r="32" spans="1:37" ht="34.5" customHeight="1" thickBot="1">
      <c r="A32" s="55"/>
      <c r="B32" s="56" t="s">
        <v>22</v>
      </c>
      <c r="C32" s="53"/>
      <c r="D32" s="53"/>
      <c r="E32" s="53"/>
      <c r="F32" s="53"/>
      <c r="G32" s="85"/>
      <c r="H32" s="86">
        <v>856200</v>
      </c>
      <c r="I32" s="56" t="s">
        <v>6</v>
      </c>
      <c r="J32" s="56"/>
      <c r="K32" s="5"/>
      <c r="L32" s="5"/>
      <c r="M32" s="5"/>
      <c r="N32" s="5"/>
      <c r="O32" s="5"/>
      <c r="P32" s="5"/>
      <c r="Q32" s="5"/>
      <c r="R32" s="55"/>
      <c r="S32" s="56" t="s">
        <v>32</v>
      </c>
      <c r="T32" s="53"/>
      <c r="U32" s="53"/>
      <c r="V32" s="53"/>
      <c r="W32" s="53"/>
      <c r="X32" s="126"/>
      <c r="Y32" s="127">
        <v>140000</v>
      </c>
      <c r="Z32" s="56" t="s">
        <v>6</v>
      </c>
      <c r="AA32" s="56"/>
      <c r="AB32" s="123"/>
      <c r="AC32" s="56" t="s">
        <v>28</v>
      </c>
      <c r="AD32" s="53"/>
      <c r="AE32" s="53"/>
      <c r="AF32" s="53"/>
      <c r="AG32" s="53"/>
      <c r="AH32" s="85"/>
      <c r="AI32" s="86">
        <v>171700</v>
      </c>
      <c r="AJ32" s="124" t="s">
        <v>6</v>
      </c>
      <c r="AK32" s="5"/>
    </row>
    <row r="33" spans="1:37" ht="31.5" customHeight="1">
      <c r="A33" s="55"/>
      <c r="B33" s="56" t="s">
        <v>42</v>
      </c>
      <c r="C33" s="53"/>
      <c r="D33" s="53"/>
      <c r="E33" s="53"/>
      <c r="F33" s="53"/>
      <c r="G33" s="128" t="s">
        <v>47</v>
      </c>
      <c r="H33" s="128"/>
      <c r="I33" s="53"/>
      <c r="J33" s="53"/>
      <c r="K33" s="5"/>
      <c r="L33" s="5"/>
      <c r="M33" s="5"/>
      <c r="N33" s="5"/>
      <c r="O33" s="5"/>
      <c r="P33" s="5"/>
      <c r="Q33" s="5"/>
      <c r="R33" s="55"/>
      <c r="S33" s="56" t="s">
        <v>43</v>
      </c>
      <c r="T33" s="53"/>
      <c r="U33" s="53"/>
      <c r="V33" s="53"/>
      <c r="W33" s="53"/>
      <c r="X33" s="128" t="s">
        <v>47</v>
      </c>
      <c r="Y33" s="128"/>
      <c r="Z33" s="53"/>
      <c r="AA33" s="53"/>
      <c r="AB33" s="55"/>
      <c r="AC33" s="56" t="s">
        <v>44</v>
      </c>
      <c r="AD33" s="53"/>
      <c r="AE33" s="53"/>
      <c r="AF33" s="53"/>
      <c r="AG33" s="53"/>
      <c r="AH33" s="132" t="s">
        <v>47</v>
      </c>
      <c r="AI33" s="132"/>
      <c r="AJ33" s="105"/>
      <c r="AK33" s="5"/>
    </row>
    <row r="34" spans="1:37" ht="18" customHeight="1" hidden="1">
      <c r="A34" s="55"/>
      <c r="B34" s="78" t="e">
        <f>IF(H34="","",#REF!)</f>
        <v>#REF!</v>
      </c>
      <c r="C34" s="78" t="e">
        <f>IF(H34="","","割軽減後税額")</f>
        <v>#REF!</v>
      </c>
      <c r="D34" s="79"/>
      <c r="E34" s="78"/>
      <c r="F34" s="78"/>
      <c r="G34" s="78"/>
      <c r="H34" s="80" t="e">
        <f>IF($B$17="","",IF(#REF!="","",ROUNDDOWN((H9+H10+H11+H12+#REF!+H13+H14+H15+H16+H23+H30),-2)))</f>
        <v>#REF!</v>
      </c>
      <c r="I34" s="81" t="e">
        <f>IF(H34="","","円")</f>
        <v>#REF!</v>
      </c>
      <c r="J34" s="81"/>
      <c r="K34" s="5"/>
      <c r="L34" s="5"/>
      <c r="M34" s="5"/>
      <c r="N34" s="5"/>
      <c r="O34" s="5"/>
      <c r="P34" s="5"/>
      <c r="Q34" s="5"/>
      <c r="R34" s="55"/>
      <c r="S34" s="78" t="e">
        <f>IF(Y34="","",#REF!)</f>
        <v>#REF!</v>
      </c>
      <c r="T34" s="78" t="e">
        <f>IF(Y34="","","割軽減後税額")</f>
        <v>#REF!</v>
      </c>
      <c r="U34" s="53"/>
      <c r="V34" s="53"/>
      <c r="W34" s="53"/>
      <c r="X34" s="53"/>
      <c r="Y34" s="80" t="e">
        <f>IF($B$17="","",IF(#REF!="","",ROUNDDOWN((Y9+Y10+Y11+Y12+#REF!+Y13+Y14+Y15+Y16+Y23+Y30),-2)))</f>
        <v>#REF!</v>
      </c>
      <c r="Z34" s="81" t="e">
        <f>IF(Y34="","","円")</f>
        <v>#REF!</v>
      </c>
      <c r="AA34" s="81"/>
      <c r="AB34" s="120"/>
      <c r="AC34" s="78" t="e">
        <f>IF(AI34="","",#REF!)</f>
        <v>#REF!</v>
      </c>
      <c r="AD34" s="78" t="e">
        <f>IF(AI34="","","割軽減後税額")</f>
        <v>#REF!</v>
      </c>
      <c r="AE34" s="53"/>
      <c r="AF34" s="53"/>
      <c r="AG34" s="53"/>
      <c r="AH34" s="53"/>
      <c r="AI34" s="80" t="e">
        <f>IF($B$17="","",IF(#REF!="","",IF(AC22=0,"",ROUNDDOWN((AI9+AI10+AI11+AI12+#REF!+AI13+AI14+AI15+AI16+AI23+AI30),-2))))</f>
        <v>#REF!</v>
      </c>
      <c r="AJ34" s="121" t="e">
        <f>IF(AI34="","","円")</f>
        <v>#REF!</v>
      </c>
      <c r="AK34" s="6"/>
    </row>
    <row r="35" spans="1:37" ht="11.2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19"/>
      <c r="L35" s="19"/>
      <c r="M35" s="19"/>
      <c r="N35" s="19"/>
      <c r="O35" s="19"/>
      <c r="P35" s="19"/>
      <c r="Q35" s="19"/>
      <c r="R35" s="87"/>
      <c r="S35" s="88"/>
      <c r="T35" s="88"/>
      <c r="U35" s="88"/>
      <c r="V35" s="88"/>
      <c r="W35" s="88"/>
      <c r="X35" s="88"/>
      <c r="Y35" s="88"/>
      <c r="Z35" s="88"/>
      <c r="AA35" s="88"/>
      <c r="AB35" s="87"/>
      <c r="AC35" s="88"/>
      <c r="AD35" s="88"/>
      <c r="AE35" s="88"/>
      <c r="AF35" s="88"/>
      <c r="AG35" s="88"/>
      <c r="AH35" s="88"/>
      <c r="AI35" s="88"/>
      <c r="AJ35" s="125"/>
      <c r="AK35" s="6"/>
    </row>
    <row r="36" spans="1:37" ht="11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5"/>
      <c r="U36" s="5"/>
      <c r="V36" s="5"/>
      <c r="W36" s="5"/>
      <c r="X36" s="5"/>
      <c r="Y36" s="5"/>
      <c r="Z36" s="5"/>
      <c r="AA36" s="5"/>
      <c r="AB36" s="5"/>
      <c r="AD36" s="5"/>
      <c r="AE36" s="5"/>
      <c r="AF36" s="5"/>
      <c r="AG36" s="5"/>
      <c r="AH36" s="5"/>
      <c r="AI36" s="5"/>
      <c r="AJ36" s="3"/>
      <c r="AK36" s="5"/>
    </row>
    <row r="37" spans="1:37" ht="11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5"/>
      <c r="U37" s="5"/>
      <c r="V37" s="5"/>
      <c r="W37" s="5"/>
      <c r="X37" s="5"/>
      <c r="Y37" s="5"/>
      <c r="Z37" s="5"/>
      <c r="AA37" s="5"/>
      <c r="AB37" s="5"/>
      <c r="AD37" s="5"/>
      <c r="AE37" s="5"/>
      <c r="AF37" s="5"/>
      <c r="AG37" s="5"/>
      <c r="AH37" s="5"/>
      <c r="AI37" s="5"/>
      <c r="AJ37" s="5"/>
      <c r="AK37" s="5"/>
    </row>
    <row r="38" spans="1:37" ht="11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5"/>
      <c r="U38" s="5"/>
      <c r="V38" s="5"/>
      <c r="W38" s="5"/>
      <c r="X38" s="5"/>
      <c r="Y38" s="5"/>
      <c r="Z38" s="5"/>
      <c r="AA38" s="5"/>
      <c r="AB38" s="5"/>
      <c r="AD38" s="5"/>
      <c r="AE38" s="5"/>
      <c r="AF38" s="5"/>
      <c r="AG38" s="5"/>
      <c r="AH38" s="5"/>
      <c r="AI38" s="5"/>
      <c r="AJ38" s="5"/>
      <c r="AK38" s="5"/>
    </row>
    <row r="39" spans="1:37" ht="18" customHeight="1">
      <c r="A39" s="89"/>
      <c r="B39" s="90" t="s">
        <v>39</v>
      </c>
      <c r="C39" s="89"/>
      <c r="D39" s="89"/>
      <c r="E39" s="89"/>
      <c r="F39" s="89"/>
      <c r="G39" s="89"/>
      <c r="H39" s="89"/>
      <c r="I39" s="89"/>
      <c r="J39" s="89"/>
      <c r="K39" s="5"/>
      <c r="L39" s="5"/>
      <c r="M39" s="5"/>
      <c r="N39" s="5"/>
      <c r="O39" s="5"/>
      <c r="P39" s="5"/>
      <c r="Q39" s="5"/>
      <c r="R39" s="5"/>
      <c r="S39" s="9" t="s">
        <v>45</v>
      </c>
      <c r="T39" s="5"/>
      <c r="U39" s="5"/>
      <c r="V39" s="5"/>
      <c r="W39" s="5"/>
      <c r="X39" s="5"/>
      <c r="Y39" s="5"/>
      <c r="Z39" s="5"/>
      <c r="AA39" s="5"/>
      <c r="AB39" s="5"/>
      <c r="AC39" s="9" t="s">
        <v>46</v>
      </c>
      <c r="AD39" s="5"/>
      <c r="AE39" s="5"/>
      <c r="AF39" s="5"/>
      <c r="AG39" s="5"/>
      <c r="AH39" s="5"/>
      <c r="AI39" s="5"/>
      <c r="AJ39" s="5"/>
      <c r="AK39" s="5"/>
    </row>
    <row r="40" spans="1:37" ht="18" customHeight="1">
      <c r="A40" s="89"/>
      <c r="B40" s="90"/>
      <c r="C40" s="89"/>
      <c r="D40" s="89"/>
      <c r="E40" s="89"/>
      <c r="F40" s="89"/>
      <c r="G40" s="89"/>
      <c r="H40" s="89"/>
      <c r="I40" s="89"/>
      <c r="J40" s="89"/>
      <c r="K40" s="5"/>
      <c r="L40" s="5"/>
      <c r="M40" s="5"/>
      <c r="N40" s="5"/>
      <c r="O40" s="5"/>
      <c r="P40" s="5"/>
      <c r="Q40" s="5"/>
      <c r="R40" s="5"/>
      <c r="S40" s="9"/>
      <c r="T40" s="5"/>
      <c r="U40" s="5"/>
      <c r="V40" s="5"/>
      <c r="W40" s="5"/>
      <c r="X40" s="5"/>
      <c r="Y40" s="5"/>
      <c r="Z40" s="5"/>
      <c r="AA40" s="5"/>
      <c r="AB40" s="5"/>
      <c r="AC40" s="9"/>
      <c r="AD40" s="5"/>
      <c r="AE40" s="5"/>
      <c r="AF40" s="5"/>
      <c r="AG40" s="5"/>
      <c r="AH40" s="5"/>
      <c r="AI40" s="5"/>
      <c r="AJ40" s="5"/>
      <c r="AK40" s="5"/>
    </row>
    <row r="41" spans="1:37" ht="18" customHeight="1">
      <c r="A41" s="89"/>
      <c r="B41" s="90"/>
      <c r="C41" s="89"/>
      <c r="D41" s="89"/>
      <c r="E41" s="89"/>
      <c r="F41" s="89"/>
      <c r="G41" s="89"/>
      <c r="H41" s="89"/>
      <c r="I41" s="89"/>
      <c r="J41" s="89"/>
      <c r="K41" s="5"/>
      <c r="L41" s="5"/>
      <c r="M41" s="5"/>
      <c r="N41" s="5"/>
      <c r="O41" s="5"/>
      <c r="P41" s="5"/>
      <c r="Q41" s="5"/>
      <c r="R41" s="5"/>
      <c r="S41" s="9"/>
      <c r="T41" s="5"/>
      <c r="U41" s="5"/>
      <c r="V41" s="5"/>
      <c r="W41" s="5"/>
      <c r="X41" s="5"/>
      <c r="Y41" s="5"/>
      <c r="Z41" s="5"/>
      <c r="AA41" s="5"/>
      <c r="AB41" s="5"/>
      <c r="AC41" s="9"/>
      <c r="AD41" s="5"/>
      <c r="AE41" s="5"/>
      <c r="AF41" s="5"/>
      <c r="AG41" s="5"/>
      <c r="AH41" s="5"/>
      <c r="AI41" s="5"/>
      <c r="AJ41" s="5"/>
      <c r="AK41" s="5"/>
    </row>
    <row r="42" spans="1:37" ht="11.25" customHeight="1">
      <c r="A42" s="89"/>
      <c r="B42" s="90"/>
      <c r="C42" s="89"/>
      <c r="D42" s="89"/>
      <c r="E42" s="89"/>
      <c r="F42" s="89"/>
      <c r="G42" s="89"/>
      <c r="H42" s="89"/>
      <c r="I42" s="89"/>
      <c r="J42" s="89"/>
      <c r="K42" s="5"/>
      <c r="L42" s="5"/>
      <c r="M42" s="5"/>
      <c r="N42" s="5"/>
      <c r="O42" s="5"/>
      <c r="P42" s="5"/>
      <c r="Q42" s="5"/>
      <c r="R42" s="5"/>
      <c r="S42" s="9"/>
      <c r="T42" s="5"/>
      <c r="U42" s="5"/>
      <c r="V42" s="5"/>
      <c r="W42" s="5"/>
      <c r="X42" s="5"/>
      <c r="Y42" s="5"/>
      <c r="Z42" s="5"/>
      <c r="AA42" s="5"/>
      <c r="AB42" s="5"/>
      <c r="AC42" s="9"/>
      <c r="AD42" s="5"/>
      <c r="AE42" s="5"/>
      <c r="AF42" s="5"/>
      <c r="AG42" s="5"/>
      <c r="AH42" s="5"/>
      <c r="AI42" s="5"/>
      <c r="AJ42" s="5"/>
      <c r="AK42" s="5"/>
    </row>
    <row r="43" spans="1:37" ht="11.25" customHeight="1">
      <c r="A43" s="93"/>
      <c r="B43" s="130" t="s">
        <v>76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 t="s">
        <v>73</v>
      </c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</row>
    <row r="44" spans="1:37" ht="11.25" customHeight="1">
      <c r="A44" s="93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</row>
    <row r="45" spans="1:37" ht="11.25" customHeight="1">
      <c r="A45" s="93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</row>
    <row r="46" spans="4:8" ht="12.75" customHeight="1">
      <c r="D46" s="21"/>
      <c r="E46" s="9"/>
      <c r="H46" s="22"/>
    </row>
    <row r="47" ht="13.5">
      <c r="AJ47" s="5"/>
    </row>
    <row r="48" ht="13.5">
      <c r="AJ48" s="5"/>
    </row>
    <row r="49" ht="13.5">
      <c r="AJ49" s="5"/>
    </row>
    <row r="50" ht="13.5">
      <c r="AJ50" s="5"/>
    </row>
    <row r="51" ht="13.5">
      <c r="AJ51" s="5"/>
    </row>
    <row r="52" ht="13.5">
      <c r="AJ52" s="5"/>
    </row>
    <row r="53" ht="13.5">
      <c r="AJ53" s="5"/>
    </row>
    <row r="54" ht="13.5">
      <c r="AJ54" s="5"/>
    </row>
    <row r="55" ht="13.5">
      <c r="AJ55" s="5"/>
    </row>
    <row r="56" ht="13.5">
      <c r="AJ56" s="5"/>
    </row>
    <row r="57" ht="13.5">
      <c r="AJ57" s="5"/>
    </row>
    <row r="58" ht="13.5">
      <c r="AJ58" s="5"/>
    </row>
    <row r="59" ht="13.5">
      <c r="AJ59" s="5"/>
    </row>
    <row r="60" ht="13.5">
      <c r="AJ60" s="5"/>
    </row>
  </sheetData>
  <sheetProtection/>
  <protectedRanges>
    <protectedRange sqref="C17:C18 B18" name="範囲4"/>
    <protectedRange sqref="K18:L18 M9:R18" name="範囲2"/>
    <protectedRange sqref="K15:K17 L9:L17" name="範囲2_1_1"/>
    <protectedRange sqref="B17" name="範囲4_1_1"/>
    <protectedRange sqref="B10:B16 S9:S12 AC9:AC12" name="範囲1_1_1_1"/>
    <protectedRange sqref="K9:K14" name="範囲2_1_1_1"/>
    <protectedRange sqref="B9" name="範囲1_1_1_1_1"/>
  </protectedRanges>
  <mergeCells count="5">
    <mergeCell ref="G33:H33"/>
    <mergeCell ref="X33:Y33"/>
    <mergeCell ref="AH33:AI33"/>
    <mergeCell ref="B43:U45"/>
    <mergeCell ref="V43:AK4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0"/>
  <sheetViews>
    <sheetView zoomScale="85" zoomScaleNormal="85" zoomScalePageLayoutView="0" workbookViewId="0" topLeftCell="A1">
      <selection activeCell="AH12" sqref="AH12"/>
    </sheetView>
  </sheetViews>
  <sheetFormatPr defaultColWidth="9.00390625" defaultRowHeight="13.5"/>
  <cols>
    <col min="1" max="1" width="7.00390625" style="1" customWidth="1"/>
    <col min="2" max="2" width="14.375" style="1" customWidth="1"/>
    <col min="3" max="3" width="2.625" style="1" customWidth="1"/>
    <col min="4" max="4" width="8.00390625" style="1" customWidth="1"/>
    <col min="5" max="5" width="2.125" style="1" customWidth="1"/>
    <col min="6" max="6" width="5.125" style="1" customWidth="1"/>
    <col min="7" max="7" width="2.50390625" style="1" customWidth="1"/>
    <col min="8" max="8" width="13.875" style="1" customWidth="1"/>
    <col min="9" max="10" width="2.875" style="1" customWidth="1"/>
    <col min="11" max="11" width="5.25390625" style="1" hidden="1" customWidth="1"/>
    <col min="12" max="12" width="10.00390625" style="1" hidden="1" customWidth="1"/>
    <col min="13" max="16" width="10.75390625" style="1" hidden="1" customWidth="1"/>
    <col min="17" max="17" width="8.25390625" style="1" hidden="1" customWidth="1"/>
    <col min="18" max="18" width="1.12109375" style="1" customWidth="1"/>
    <col min="19" max="19" width="14.50390625" style="5" customWidth="1"/>
    <col min="20" max="20" width="2.75390625" style="1" customWidth="1"/>
    <col min="21" max="21" width="7.75390625" style="1" customWidth="1"/>
    <col min="22" max="22" width="3.375" style="1" customWidth="1"/>
    <col min="23" max="23" width="5.50390625" style="1" customWidth="1"/>
    <col min="24" max="24" width="2.625" style="1" customWidth="1"/>
    <col min="25" max="25" width="15.125" style="1" customWidth="1"/>
    <col min="26" max="27" width="3.125" style="1" customWidth="1"/>
    <col min="28" max="28" width="1.625" style="1" customWidth="1"/>
    <col min="29" max="29" width="14.50390625" style="5" customWidth="1"/>
    <col min="30" max="30" width="2.75390625" style="1" customWidth="1"/>
    <col min="31" max="31" width="7.625" style="1" customWidth="1"/>
    <col min="32" max="32" width="3.375" style="1" customWidth="1"/>
    <col min="33" max="33" width="5.125" style="1" customWidth="1"/>
    <col min="34" max="34" width="2.625" style="1" customWidth="1"/>
    <col min="35" max="35" width="16.625" style="1" customWidth="1"/>
    <col min="36" max="36" width="5.875" style="1" customWidth="1"/>
    <col min="37" max="37" width="0.74609375" style="1" customWidth="1"/>
    <col min="38" max="16384" width="9.00390625" style="1" customWidth="1"/>
  </cols>
  <sheetData>
    <row r="1" spans="1:37" ht="12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3"/>
      <c r="L1" s="3"/>
      <c r="M1" s="3"/>
      <c r="N1" s="3"/>
      <c r="O1" s="3"/>
      <c r="P1" s="3"/>
      <c r="Q1" s="3"/>
      <c r="R1" s="49"/>
      <c r="S1" s="50"/>
      <c r="T1" s="50"/>
      <c r="U1" s="50"/>
      <c r="V1" s="50"/>
      <c r="W1" s="50"/>
      <c r="X1" s="50"/>
      <c r="Y1" s="50"/>
      <c r="Z1" s="50"/>
      <c r="AA1" s="50"/>
      <c r="AB1" s="49"/>
      <c r="AC1" s="50"/>
      <c r="AD1" s="50"/>
      <c r="AE1" s="50"/>
      <c r="AF1" s="50"/>
      <c r="AG1" s="50"/>
      <c r="AH1" s="50"/>
      <c r="AI1" s="50"/>
      <c r="AJ1" s="104"/>
      <c r="AK1" s="6"/>
    </row>
    <row r="2" spans="1:37" ht="59.25" customHeight="1">
      <c r="A2" s="55"/>
      <c r="B2" s="53"/>
      <c r="C2" s="53"/>
      <c r="D2" s="53"/>
      <c r="E2" s="53"/>
      <c r="F2" s="53"/>
      <c r="G2" s="53"/>
      <c r="H2" s="53"/>
      <c r="I2" s="53"/>
      <c r="J2" s="53"/>
      <c r="K2" s="5"/>
      <c r="L2" s="5"/>
      <c r="M2" s="5"/>
      <c r="N2" s="5"/>
      <c r="O2" s="5"/>
      <c r="P2" s="5"/>
      <c r="Q2" s="5"/>
      <c r="R2" s="55"/>
      <c r="S2" s="53"/>
      <c r="T2" s="53"/>
      <c r="U2" s="53"/>
      <c r="V2" s="53"/>
      <c r="W2" s="53"/>
      <c r="X2" s="53"/>
      <c r="Y2" s="53"/>
      <c r="Z2" s="53"/>
      <c r="AA2" s="53"/>
      <c r="AB2" s="55"/>
      <c r="AC2" s="53"/>
      <c r="AD2" s="53"/>
      <c r="AE2" s="53"/>
      <c r="AF2" s="53"/>
      <c r="AG2" s="53"/>
      <c r="AH2" s="53"/>
      <c r="AI2" s="53"/>
      <c r="AJ2" s="105"/>
      <c r="AK2" s="5"/>
    </row>
    <row r="3" spans="1:37" ht="19.5" customHeight="1">
      <c r="A3" s="51" t="s">
        <v>48</v>
      </c>
      <c r="B3" s="52"/>
      <c r="C3" s="53"/>
      <c r="D3" s="54"/>
      <c r="E3" s="52"/>
      <c r="F3" s="53"/>
      <c r="G3" s="53"/>
      <c r="H3" s="52"/>
      <c r="I3" s="53"/>
      <c r="J3" s="53"/>
      <c r="K3" s="5"/>
      <c r="L3" s="5"/>
      <c r="M3" s="5"/>
      <c r="N3" s="5"/>
      <c r="O3" s="5"/>
      <c r="P3" s="5"/>
      <c r="Q3" s="5"/>
      <c r="R3" s="55"/>
      <c r="S3" s="106" t="s">
        <v>49</v>
      </c>
      <c r="T3" s="53"/>
      <c r="U3" s="107"/>
      <c r="V3" s="53"/>
      <c r="W3" s="53"/>
      <c r="X3" s="53"/>
      <c r="Y3" s="53"/>
      <c r="Z3" s="53"/>
      <c r="AA3" s="53"/>
      <c r="AB3" s="55"/>
      <c r="AC3" s="106" t="s">
        <v>50</v>
      </c>
      <c r="AD3" s="53"/>
      <c r="AE3" s="107" t="s">
        <v>29</v>
      </c>
      <c r="AF3" s="53"/>
      <c r="AG3" s="53"/>
      <c r="AH3" s="53"/>
      <c r="AI3" s="53"/>
      <c r="AJ3" s="105"/>
      <c r="AK3" s="5"/>
    </row>
    <row r="4" spans="1:37" ht="9.75" customHeight="1">
      <c r="A4" s="55"/>
      <c r="B4" s="53"/>
      <c r="C4" s="53"/>
      <c r="D4" s="54"/>
      <c r="E4" s="53"/>
      <c r="F4" s="53"/>
      <c r="G4" s="53"/>
      <c r="H4" s="53"/>
      <c r="I4" s="53"/>
      <c r="J4" s="53"/>
      <c r="K4" s="5"/>
      <c r="L4" s="5"/>
      <c r="M4" s="5"/>
      <c r="N4" s="5"/>
      <c r="O4" s="5"/>
      <c r="P4" s="5"/>
      <c r="Q4" s="5"/>
      <c r="R4" s="55"/>
      <c r="S4" s="53"/>
      <c r="T4" s="53"/>
      <c r="U4" s="53"/>
      <c r="V4" s="53"/>
      <c r="W4" s="53"/>
      <c r="X4" s="53"/>
      <c r="Y4" s="53"/>
      <c r="Z4" s="53"/>
      <c r="AA4" s="53"/>
      <c r="AB4" s="55"/>
      <c r="AC4" s="53"/>
      <c r="AD4" s="53"/>
      <c r="AE4" s="53"/>
      <c r="AF4" s="53"/>
      <c r="AG4" s="53"/>
      <c r="AH4" s="53"/>
      <c r="AI4" s="53"/>
      <c r="AJ4" s="105"/>
      <c r="AK4" s="5"/>
    </row>
    <row r="5" spans="1:37" ht="17.25">
      <c r="A5" s="55"/>
      <c r="B5" s="56" t="s">
        <v>19</v>
      </c>
      <c r="C5" s="53" t="s">
        <v>35</v>
      </c>
      <c r="D5" s="53"/>
      <c r="E5" s="53"/>
      <c r="F5" s="53"/>
      <c r="G5" s="53"/>
      <c r="H5" s="53"/>
      <c r="I5" s="53"/>
      <c r="J5" s="53"/>
      <c r="K5" s="5"/>
      <c r="L5" s="5"/>
      <c r="M5" s="5"/>
      <c r="N5" s="5"/>
      <c r="O5" s="5"/>
      <c r="P5" s="5"/>
      <c r="Q5" s="5"/>
      <c r="R5" s="55"/>
      <c r="S5" s="56" t="s">
        <v>23</v>
      </c>
      <c r="T5" s="52"/>
      <c r="U5" s="53" t="s">
        <v>35</v>
      </c>
      <c r="V5" s="53"/>
      <c r="W5" s="53"/>
      <c r="X5" s="53"/>
      <c r="Y5" s="53"/>
      <c r="Z5" s="53"/>
      <c r="AA5" s="53"/>
      <c r="AB5" s="55"/>
      <c r="AC5" s="56" t="s">
        <v>23</v>
      </c>
      <c r="AD5" s="52"/>
      <c r="AE5" s="53" t="s">
        <v>35</v>
      </c>
      <c r="AF5" s="53"/>
      <c r="AG5" s="53"/>
      <c r="AH5" s="53"/>
      <c r="AI5" s="53"/>
      <c r="AJ5" s="105"/>
      <c r="AK5" s="5"/>
    </row>
    <row r="6" spans="1:37" ht="18" customHeight="1">
      <c r="A6" s="55"/>
      <c r="B6" s="53" t="s">
        <v>7</v>
      </c>
      <c r="C6" s="53"/>
      <c r="D6" s="53"/>
      <c r="E6" s="53"/>
      <c r="F6" s="53"/>
      <c r="G6" s="53"/>
      <c r="H6" s="53"/>
      <c r="I6" s="53"/>
      <c r="J6" s="53"/>
      <c r="K6" s="30"/>
      <c r="L6" s="5"/>
      <c r="M6" s="5"/>
      <c r="N6" s="5"/>
      <c r="O6" s="5"/>
      <c r="P6" s="5"/>
      <c r="Q6" s="5"/>
      <c r="R6" s="55"/>
      <c r="S6" s="53" t="s">
        <v>24</v>
      </c>
      <c r="T6" s="53"/>
      <c r="U6" s="53"/>
      <c r="V6" s="53"/>
      <c r="W6" s="53"/>
      <c r="X6" s="53"/>
      <c r="Y6" s="53"/>
      <c r="Z6" s="53"/>
      <c r="AA6" s="53"/>
      <c r="AB6" s="55"/>
      <c r="AC6" s="53" t="s">
        <v>24</v>
      </c>
      <c r="AD6" s="53"/>
      <c r="AE6" s="53"/>
      <c r="AF6" s="53"/>
      <c r="AG6" s="53"/>
      <c r="AH6" s="53"/>
      <c r="AI6" s="53"/>
      <c r="AJ6" s="105"/>
      <c r="AK6" s="5"/>
    </row>
    <row r="7" spans="1:37" ht="18" customHeight="1">
      <c r="A7" s="55"/>
      <c r="B7" s="53"/>
      <c r="C7" s="53"/>
      <c r="D7" s="53"/>
      <c r="E7" s="53"/>
      <c r="F7" s="53"/>
      <c r="G7" s="53"/>
      <c r="H7" s="53"/>
      <c r="I7" s="53"/>
      <c r="J7" s="53"/>
      <c r="K7" s="30"/>
      <c r="L7" s="5"/>
      <c r="M7" s="5"/>
      <c r="N7" s="5"/>
      <c r="O7" s="5"/>
      <c r="P7" s="5"/>
      <c r="Q7" s="5"/>
      <c r="R7" s="55"/>
      <c r="S7" s="53"/>
      <c r="T7" s="53"/>
      <c r="U7" s="53"/>
      <c r="V7" s="53"/>
      <c r="W7" s="53"/>
      <c r="X7" s="53"/>
      <c r="Y7" s="53"/>
      <c r="Z7" s="53"/>
      <c r="AA7" s="53"/>
      <c r="AB7" s="55"/>
      <c r="AC7" s="53"/>
      <c r="AD7" s="53"/>
      <c r="AE7" s="53"/>
      <c r="AF7" s="53"/>
      <c r="AG7" s="53"/>
      <c r="AH7" s="53"/>
      <c r="AI7" s="53"/>
      <c r="AJ7" s="105"/>
      <c r="AK7" s="5"/>
    </row>
    <row r="8" spans="1:37" ht="18" customHeight="1" thickBot="1">
      <c r="A8" s="55"/>
      <c r="B8" s="57" t="s">
        <v>17</v>
      </c>
      <c r="C8" s="58"/>
      <c r="D8" s="59"/>
      <c r="E8" s="58"/>
      <c r="F8" s="60"/>
      <c r="G8" s="58"/>
      <c r="H8" s="61" t="s">
        <v>14</v>
      </c>
      <c r="I8" s="58"/>
      <c r="J8" s="58"/>
      <c r="K8" s="34" t="s">
        <v>3</v>
      </c>
      <c r="L8" s="33" t="s">
        <v>18</v>
      </c>
      <c r="M8" s="31"/>
      <c r="N8" s="27"/>
      <c r="O8" s="27"/>
      <c r="P8" s="27"/>
      <c r="Q8" s="27"/>
      <c r="R8" s="108"/>
      <c r="S8" s="65" t="s">
        <v>13</v>
      </c>
      <c r="T8" s="53"/>
      <c r="U8" s="53"/>
      <c r="V8" s="53"/>
      <c r="W8" s="53"/>
      <c r="X8" s="53"/>
      <c r="Y8" s="83" t="s">
        <v>14</v>
      </c>
      <c r="Z8" s="53"/>
      <c r="AA8" s="53"/>
      <c r="AB8" s="55"/>
      <c r="AC8" s="65" t="s">
        <v>13</v>
      </c>
      <c r="AD8" s="53"/>
      <c r="AE8" s="53"/>
      <c r="AF8" s="53"/>
      <c r="AG8" s="53"/>
      <c r="AH8" s="53"/>
      <c r="AI8" s="83" t="s">
        <v>14</v>
      </c>
      <c r="AJ8" s="105"/>
      <c r="AK8" s="5"/>
    </row>
    <row r="9" spans="1:37" ht="33.75" customHeight="1" thickTop="1">
      <c r="A9" s="62" t="s">
        <v>16</v>
      </c>
      <c r="B9" s="94" t="s">
        <v>79</v>
      </c>
      <c r="C9" s="65" t="s">
        <v>0</v>
      </c>
      <c r="D9" s="95" t="s">
        <v>34</v>
      </c>
      <c r="E9" s="65" t="s">
        <v>1</v>
      </c>
      <c r="F9" s="67">
        <v>0.07</v>
      </c>
      <c r="G9" s="65" t="s">
        <v>2</v>
      </c>
      <c r="H9" s="68">
        <v>1145459</v>
      </c>
      <c r="I9" s="69" t="s">
        <v>6</v>
      </c>
      <c r="J9" s="69"/>
      <c r="K9" s="96"/>
      <c r="L9" s="96"/>
      <c r="M9" s="28" t="str">
        <f>IF(L9="","0",IF(K9&gt;64,IF(L9&gt;=150000,150000,L9),0))</f>
        <v>0</v>
      </c>
      <c r="N9" s="28" t="e">
        <f aca="true" t="shared" si="0" ref="N9:N17">IF(B9-M9&lt;=0,0,B9-M9)</f>
        <v>#VALUE!</v>
      </c>
      <c r="O9" s="28" t="e">
        <f>IF(N9-P9&lt;0,0,N9-P9)</f>
        <v>#VALUE!</v>
      </c>
      <c r="P9" s="28">
        <v>0</v>
      </c>
      <c r="Q9" s="28" t="e">
        <f aca="true" t="shared" si="1" ref="Q9:Q17">IF(B9-P9&lt;=0,0,B9-P9)</f>
        <v>#VALUE!</v>
      </c>
      <c r="R9" s="109"/>
      <c r="S9" s="94" t="s">
        <v>79</v>
      </c>
      <c r="T9" s="65" t="s">
        <v>0</v>
      </c>
      <c r="U9" s="110" t="s">
        <v>34</v>
      </c>
      <c r="V9" s="65" t="s">
        <v>1</v>
      </c>
      <c r="W9" s="67">
        <v>0.011</v>
      </c>
      <c r="X9" s="65" t="s">
        <v>2</v>
      </c>
      <c r="Y9" s="68">
        <v>180000</v>
      </c>
      <c r="Z9" s="69" t="s">
        <v>6</v>
      </c>
      <c r="AA9" s="69"/>
      <c r="AB9" s="111"/>
      <c r="AC9" s="94" t="s">
        <v>79</v>
      </c>
      <c r="AD9" s="65" t="s">
        <v>0</v>
      </c>
      <c r="AE9" s="110" t="s">
        <v>34</v>
      </c>
      <c r="AF9" s="65" t="s">
        <v>1</v>
      </c>
      <c r="AG9" s="112">
        <v>0.0136</v>
      </c>
      <c r="AH9" s="65" t="s">
        <v>2</v>
      </c>
      <c r="AI9" s="68">
        <v>222546</v>
      </c>
      <c r="AJ9" s="113" t="s">
        <v>6</v>
      </c>
      <c r="AK9" s="5"/>
    </row>
    <row r="10" spans="1:37" ht="33.75" customHeight="1">
      <c r="A10" s="62"/>
      <c r="B10" s="98" t="s">
        <v>33</v>
      </c>
      <c r="C10" s="65" t="s">
        <v>0</v>
      </c>
      <c r="D10" s="95" t="s">
        <v>34</v>
      </c>
      <c r="E10" s="65" t="s">
        <v>1</v>
      </c>
      <c r="F10" s="67">
        <v>0.07</v>
      </c>
      <c r="G10" s="65" t="s">
        <v>2</v>
      </c>
      <c r="H10" s="68">
        <v>0</v>
      </c>
      <c r="I10" s="69" t="s">
        <v>6</v>
      </c>
      <c r="J10" s="69"/>
      <c r="K10" s="99"/>
      <c r="L10" s="99"/>
      <c r="M10" s="28" t="str">
        <f aca="true" t="shared" si="2" ref="M10:M17">IF(L10="","0",IF(K10&gt;64,IF(L10&gt;=150000,150000,L10),0))</f>
        <v>0</v>
      </c>
      <c r="N10" s="28" t="e">
        <f t="shared" si="0"/>
        <v>#VALUE!</v>
      </c>
      <c r="O10" s="28" t="e">
        <f aca="true" t="shared" si="3" ref="O10:O17">IF(N10-P10&lt;0,0,N10-P10)</f>
        <v>#VALUE!</v>
      </c>
      <c r="P10" s="28">
        <v>0</v>
      </c>
      <c r="Q10" s="28" t="e">
        <f t="shared" si="1"/>
        <v>#VALUE!</v>
      </c>
      <c r="R10" s="109"/>
      <c r="S10" s="116" t="s">
        <v>33</v>
      </c>
      <c r="T10" s="65" t="s">
        <v>0</v>
      </c>
      <c r="U10" s="110" t="s">
        <v>34</v>
      </c>
      <c r="V10" s="65" t="s">
        <v>1</v>
      </c>
      <c r="W10" s="67">
        <v>0.011</v>
      </c>
      <c r="X10" s="65" t="s">
        <v>2</v>
      </c>
      <c r="Y10" s="68"/>
      <c r="Z10" s="114" t="s">
        <v>6</v>
      </c>
      <c r="AA10" s="114"/>
      <c r="AB10" s="111"/>
      <c r="AC10" s="116" t="s">
        <v>33</v>
      </c>
      <c r="AD10" s="65" t="s">
        <v>0</v>
      </c>
      <c r="AE10" s="110" t="s">
        <v>34</v>
      </c>
      <c r="AF10" s="65" t="s">
        <v>1</v>
      </c>
      <c r="AG10" s="112">
        <v>0.0136</v>
      </c>
      <c r="AH10" s="65" t="s">
        <v>2</v>
      </c>
      <c r="AI10" s="68"/>
      <c r="AJ10" s="115" t="s">
        <v>6</v>
      </c>
      <c r="AK10" s="5"/>
    </row>
    <row r="11" spans="1:37" ht="33.75" customHeight="1">
      <c r="A11" s="62"/>
      <c r="B11" s="98" t="s">
        <v>33</v>
      </c>
      <c r="C11" s="65" t="s">
        <v>0</v>
      </c>
      <c r="D11" s="95" t="s">
        <v>34</v>
      </c>
      <c r="E11" s="65" t="s">
        <v>1</v>
      </c>
      <c r="F11" s="67">
        <v>0.07</v>
      </c>
      <c r="G11" s="65" t="s">
        <v>2</v>
      </c>
      <c r="H11" s="68">
        <v>0</v>
      </c>
      <c r="I11" s="69" t="s">
        <v>6</v>
      </c>
      <c r="J11" s="69"/>
      <c r="K11" s="99"/>
      <c r="L11" s="99"/>
      <c r="M11" s="28" t="str">
        <f t="shared" si="2"/>
        <v>0</v>
      </c>
      <c r="N11" s="28" t="e">
        <f t="shared" si="0"/>
        <v>#VALUE!</v>
      </c>
      <c r="O11" s="28" t="e">
        <f t="shared" si="3"/>
        <v>#VALUE!</v>
      </c>
      <c r="P11" s="28">
        <v>0</v>
      </c>
      <c r="Q11" s="28" t="e">
        <f t="shared" si="1"/>
        <v>#VALUE!</v>
      </c>
      <c r="R11" s="109"/>
      <c r="S11" s="116" t="s">
        <v>33</v>
      </c>
      <c r="T11" s="65" t="s">
        <v>0</v>
      </c>
      <c r="U11" s="110" t="s">
        <v>34</v>
      </c>
      <c r="V11" s="65" t="s">
        <v>1</v>
      </c>
      <c r="W11" s="67">
        <v>0.011</v>
      </c>
      <c r="X11" s="65" t="s">
        <v>2</v>
      </c>
      <c r="Y11" s="68"/>
      <c r="Z11" s="114" t="s">
        <v>6</v>
      </c>
      <c r="AA11" s="114"/>
      <c r="AB11" s="111"/>
      <c r="AC11" s="116" t="s">
        <v>33</v>
      </c>
      <c r="AD11" s="65" t="s">
        <v>0</v>
      </c>
      <c r="AE11" s="110" t="s">
        <v>34</v>
      </c>
      <c r="AF11" s="65" t="s">
        <v>1</v>
      </c>
      <c r="AG11" s="112">
        <v>0.0136</v>
      </c>
      <c r="AH11" s="65" t="s">
        <v>2</v>
      </c>
      <c r="AI11" s="68"/>
      <c r="AJ11" s="115" t="s">
        <v>6</v>
      </c>
      <c r="AK11" s="5"/>
    </row>
    <row r="12" spans="1:37" ht="33.75" customHeight="1">
      <c r="A12" s="62"/>
      <c r="B12" s="98" t="s">
        <v>33</v>
      </c>
      <c r="C12" s="65" t="s">
        <v>0</v>
      </c>
      <c r="D12" s="95" t="s">
        <v>34</v>
      </c>
      <c r="E12" s="65" t="s">
        <v>1</v>
      </c>
      <c r="F12" s="67">
        <v>0.07</v>
      </c>
      <c r="G12" s="65" t="s">
        <v>2</v>
      </c>
      <c r="H12" s="68">
        <v>0</v>
      </c>
      <c r="I12" s="69" t="s">
        <v>6</v>
      </c>
      <c r="J12" s="69"/>
      <c r="K12" s="99"/>
      <c r="L12" s="99"/>
      <c r="M12" s="28" t="str">
        <f t="shared" si="2"/>
        <v>0</v>
      </c>
      <c r="N12" s="28" t="e">
        <f t="shared" si="0"/>
        <v>#VALUE!</v>
      </c>
      <c r="O12" s="28" t="e">
        <f t="shared" si="3"/>
        <v>#VALUE!</v>
      </c>
      <c r="P12" s="28">
        <v>0</v>
      </c>
      <c r="Q12" s="28" t="e">
        <f t="shared" si="1"/>
        <v>#VALUE!</v>
      </c>
      <c r="R12" s="109"/>
      <c r="S12" s="116" t="s">
        <v>33</v>
      </c>
      <c r="T12" s="65" t="s">
        <v>0</v>
      </c>
      <c r="U12" s="110" t="s">
        <v>34</v>
      </c>
      <c r="V12" s="65" t="s">
        <v>1</v>
      </c>
      <c r="W12" s="67">
        <v>0.011</v>
      </c>
      <c r="X12" s="65" t="s">
        <v>2</v>
      </c>
      <c r="Y12" s="68"/>
      <c r="Z12" s="114" t="s">
        <v>6</v>
      </c>
      <c r="AA12" s="114"/>
      <c r="AB12" s="111"/>
      <c r="AC12" s="116" t="s">
        <v>33</v>
      </c>
      <c r="AD12" s="65" t="s">
        <v>0</v>
      </c>
      <c r="AE12" s="110" t="s">
        <v>34</v>
      </c>
      <c r="AF12" s="65" t="s">
        <v>1</v>
      </c>
      <c r="AG12" s="112">
        <v>0.0136</v>
      </c>
      <c r="AH12" s="65" t="s">
        <v>2</v>
      </c>
      <c r="AI12" s="68"/>
      <c r="AJ12" s="115" t="s">
        <v>6</v>
      </c>
      <c r="AK12" s="5"/>
    </row>
    <row r="13" spans="1:37" ht="18" customHeight="1" hidden="1" thickBot="1" thickTop="1">
      <c r="A13" s="63"/>
      <c r="B13" s="64"/>
      <c r="C13" s="65" t="s">
        <v>0</v>
      </c>
      <c r="D13" s="66">
        <v>330000</v>
      </c>
      <c r="E13" s="65" t="s">
        <v>1</v>
      </c>
      <c r="F13" s="67">
        <v>0.07</v>
      </c>
      <c r="G13" s="65" t="s">
        <v>2</v>
      </c>
      <c r="H13" s="68" t="str">
        <f>IF(Q13-330000&gt;0,((Q13-330000)*F13),"0")</f>
        <v>0</v>
      </c>
      <c r="I13" s="69" t="s">
        <v>6</v>
      </c>
      <c r="J13" s="69"/>
      <c r="K13" s="37"/>
      <c r="L13" s="37"/>
      <c r="M13" s="28" t="str">
        <f t="shared" si="2"/>
        <v>0</v>
      </c>
      <c r="N13" s="28">
        <f t="shared" si="0"/>
        <v>0</v>
      </c>
      <c r="O13" s="28">
        <f t="shared" si="3"/>
        <v>0</v>
      </c>
      <c r="P13" s="28">
        <v>0</v>
      </c>
      <c r="Q13" s="28">
        <f t="shared" si="1"/>
        <v>0</v>
      </c>
      <c r="R13" s="109"/>
      <c r="S13" s="117">
        <f>B13</f>
        <v>0</v>
      </c>
      <c r="T13" s="65" t="s">
        <v>0</v>
      </c>
      <c r="U13" s="117">
        <v>330000</v>
      </c>
      <c r="V13" s="65" t="s">
        <v>1</v>
      </c>
      <c r="W13" s="67">
        <v>0.011</v>
      </c>
      <c r="X13" s="65" t="s">
        <v>2</v>
      </c>
      <c r="Y13" s="68" t="str">
        <f>IF(S13-330000&gt;0,((S13-330000)*W13),"0")</f>
        <v>0</v>
      </c>
      <c r="Z13" s="114" t="s">
        <v>6</v>
      </c>
      <c r="AA13" s="114"/>
      <c r="AB13" s="111"/>
      <c r="AC13" s="117">
        <f>B13</f>
        <v>0</v>
      </c>
      <c r="AD13" s="65" t="s">
        <v>0</v>
      </c>
      <c r="AE13" s="117">
        <v>330000</v>
      </c>
      <c r="AF13" s="65" t="s">
        <v>1</v>
      </c>
      <c r="AG13" s="112">
        <v>0.0136</v>
      </c>
      <c r="AH13" s="65" t="s">
        <v>2</v>
      </c>
      <c r="AI13" s="68" t="str">
        <f>IF(K13&gt;39,IF(K13&lt;65,IF(AC13-330000&gt;0,((AC13-330000)*AG13),"0"),"0"),"0")</f>
        <v>0</v>
      </c>
      <c r="AJ13" s="115" t="s">
        <v>6</v>
      </c>
      <c r="AK13" s="5"/>
    </row>
    <row r="14" spans="1:37" ht="18" customHeight="1" hidden="1" thickBot="1" thickTop="1">
      <c r="A14" s="63"/>
      <c r="B14" s="70"/>
      <c r="C14" s="65" t="s">
        <v>0</v>
      </c>
      <c r="D14" s="66">
        <v>330000</v>
      </c>
      <c r="E14" s="65" t="s">
        <v>1</v>
      </c>
      <c r="F14" s="67">
        <v>0.07</v>
      </c>
      <c r="G14" s="65" t="s">
        <v>2</v>
      </c>
      <c r="H14" s="68" t="str">
        <f>IF(Q14-330000&gt;0,((Q14-330000)*F14),"0")</f>
        <v>0</v>
      </c>
      <c r="I14" s="69" t="s">
        <v>6</v>
      </c>
      <c r="J14" s="69"/>
      <c r="K14" s="32"/>
      <c r="L14" s="32"/>
      <c r="M14" s="28" t="str">
        <f t="shared" si="2"/>
        <v>0</v>
      </c>
      <c r="N14" s="28">
        <f t="shared" si="0"/>
        <v>0</v>
      </c>
      <c r="O14" s="28">
        <f t="shared" si="3"/>
        <v>0</v>
      </c>
      <c r="P14" s="28">
        <v>0</v>
      </c>
      <c r="Q14" s="28">
        <f t="shared" si="1"/>
        <v>0</v>
      </c>
      <c r="R14" s="109"/>
      <c r="S14" s="117">
        <f>B14</f>
        <v>0</v>
      </c>
      <c r="T14" s="65" t="s">
        <v>0</v>
      </c>
      <c r="U14" s="117">
        <v>330000</v>
      </c>
      <c r="V14" s="65" t="s">
        <v>1</v>
      </c>
      <c r="W14" s="67">
        <v>0.011</v>
      </c>
      <c r="X14" s="65" t="s">
        <v>2</v>
      </c>
      <c r="Y14" s="68" t="str">
        <f>IF(S14-330000&gt;0,((S14-330000)*W14),"0")</f>
        <v>0</v>
      </c>
      <c r="Z14" s="114" t="s">
        <v>6</v>
      </c>
      <c r="AA14" s="114"/>
      <c r="AB14" s="111"/>
      <c r="AC14" s="117">
        <f>B14</f>
        <v>0</v>
      </c>
      <c r="AD14" s="65" t="s">
        <v>0</v>
      </c>
      <c r="AE14" s="117">
        <v>330000</v>
      </c>
      <c r="AF14" s="65" t="s">
        <v>1</v>
      </c>
      <c r="AG14" s="112">
        <v>0.0136</v>
      </c>
      <c r="AH14" s="65" t="s">
        <v>2</v>
      </c>
      <c r="AI14" s="68" t="str">
        <f>IF(K14&gt;39,IF(K14&lt;65,IF(AC14-330000&gt;0,((AC14-330000)*AG14),"0"),"0"),"0")</f>
        <v>0</v>
      </c>
      <c r="AJ14" s="115" t="s">
        <v>6</v>
      </c>
      <c r="AK14" s="5"/>
    </row>
    <row r="15" spans="1:37" ht="18" customHeight="1" hidden="1" thickBot="1" thickTop="1">
      <c r="A15" s="63"/>
      <c r="B15" s="70"/>
      <c r="C15" s="65" t="s">
        <v>0</v>
      </c>
      <c r="D15" s="66">
        <v>330000</v>
      </c>
      <c r="E15" s="65" t="s">
        <v>1</v>
      </c>
      <c r="F15" s="67">
        <v>0.07</v>
      </c>
      <c r="G15" s="65" t="s">
        <v>2</v>
      </c>
      <c r="H15" s="68" t="str">
        <f>IF(Q15-330000&gt;0,((Q15-330000)*F15),"0")</f>
        <v>0</v>
      </c>
      <c r="I15" s="69" t="s">
        <v>6</v>
      </c>
      <c r="J15" s="69"/>
      <c r="K15" s="32"/>
      <c r="L15" s="32"/>
      <c r="M15" s="28" t="str">
        <f t="shared" si="2"/>
        <v>0</v>
      </c>
      <c r="N15" s="28">
        <f t="shared" si="0"/>
        <v>0</v>
      </c>
      <c r="O15" s="28">
        <f t="shared" si="3"/>
        <v>0</v>
      </c>
      <c r="P15" s="28">
        <v>0</v>
      </c>
      <c r="Q15" s="28">
        <f t="shared" si="1"/>
        <v>0</v>
      </c>
      <c r="R15" s="109"/>
      <c r="S15" s="117">
        <f>B15</f>
        <v>0</v>
      </c>
      <c r="T15" s="65" t="s">
        <v>0</v>
      </c>
      <c r="U15" s="117">
        <v>330000</v>
      </c>
      <c r="V15" s="65" t="s">
        <v>1</v>
      </c>
      <c r="W15" s="67">
        <v>0.011</v>
      </c>
      <c r="X15" s="65" t="s">
        <v>2</v>
      </c>
      <c r="Y15" s="68" t="str">
        <f>IF(S15-330000&gt;0,((S15-330000)*W15),"0")</f>
        <v>0</v>
      </c>
      <c r="Z15" s="114" t="s">
        <v>6</v>
      </c>
      <c r="AA15" s="114"/>
      <c r="AB15" s="111"/>
      <c r="AC15" s="117">
        <f>B15</f>
        <v>0</v>
      </c>
      <c r="AD15" s="65" t="s">
        <v>0</v>
      </c>
      <c r="AE15" s="117">
        <v>330000</v>
      </c>
      <c r="AF15" s="65" t="s">
        <v>1</v>
      </c>
      <c r="AG15" s="112">
        <v>0.0136</v>
      </c>
      <c r="AH15" s="65" t="s">
        <v>2</v>
      </c>
      <c r="AI15" s="68" t="str">
        <f>IF(K15&gt;39,IF(K15&lt;65,IF(AC15-330000&gt;0,((AC15-330000)*AG15),"0"),"0"),"0")</f>
        <v>0</v>
      </c>
      <c r="AJ15" s="115" t="s">
        <v>6</v>
      </c>
      <c r="AK15" s="5"/>
    </row>
    <row r="16" spans="1:37" ht="18" customHeight="1" hidden="1" thickBot="1" thickTop="1">
      <c r="A16" s="63"/>
      <c r="B16" s="70"/>
      <c r="C16" s="65" t="s">
        <v>0</v>
      </c>
      <c r="D16" s="66">
        <v>330000</v>
      </c>
      <c r="E16" s="65" t="s">
        <v>1</v>
      </c>
      <c r="F16" s="67">
        <v>0.07</v>
      </c>
      <c r="G16" s="65" t="s">
        <v>2</v>
      </c>
      <c r="H16" s="68" t="str">
        <f>IF(Q16-330000&gt;0,((Q16-330000)*F16),"0")</f>
        <v>0</v>
      </c>
      <c r="I16" s="69" t="s">
        <v>6</v>
      </c>
      <c r="J16" s="69"/>
      <c r="K16" s="32"/>
      <c r="L16" s="32"/>
      <c r="M16" s="28" t="str">
        <f t="shared" si="2"/>
        <v>0</v>
      </c>
      <c r="N16" s="28">
        <f t="shared" si="0"/>
        <v>0</v>
      </c>
      <c r="O16" s="28">
        <f t="shared" si="3"/>
        <v>0</v>
      </c>
      <c r="P16" s="28">
        <v>0</v>
      </c>
      <c r="Q16" s="28">
        <f t="shared" si="1"/>
        <v>0</v>
      </c>
      <c r="R16" s="109"/>
      <c r="S16" s="117">
        <f>B16</f>
        <v>0</v>
      </c>
      <c r="T16" s="65" t="s">
        <v>0</v>
      </c>
      <c r="U16" s="117">
        <v>330000</v>
      </c>
      <c r="V16" s="65" t="s">
        <v>1</v>
      </c>
      <c r="W16" s="67">
        <v>0.011</v>
      </c>
      <c r="X16" s="65" t="s">
        <v>2</v>
      </c>
      <c r="Y16" s="68" t="str">
        <f>IF(S16-330000&gt;0,((S16-330000)*W16),"0")</f>
        <v>0</v>
      </c>
      <c r="Z16" s="114" t="s">
        <v>6</v>
      </c>
      <c r="AA16" s="114"/>
      <c r="AB16" s="111"/>
      <c r="AC16" s="117">
        <f>B16</f>
        <v>0</v>
      </c>
      <c r="AD16" s="65" t="s">
        <v>0</v>
      </c>
      <c r="AE16" s="117">
        <v>330000</v>
      </c>
      <c r="AF16" s="65" t="s">
        <v>1</v>
      </c>
      <c r="AG16" s="112">
        <v>0.0136</v>
      </c>
      <c r="AH16" s="65" t="s">
        <v>2</v>
      </c>
      <c r="AI16" s="68" t="str">
        <f>IF(K16&gt;39,IF(K16&lt;65,IF(AC16-330000&gt;0,((AC16-330000)*AG16),"0"),"0"),"0")</f>
        <v>0</v>
      </c>
      <c r="AJ16" s="115" t="s">
        <v>6</v>
      </c>
      <c r="AK16" s="5"/>
    </row>
    <row r="17" spans="1:37" ht="18" customHeight="1" hidden="1" thickBot="1" thickTop="1">
      <c r="A17" s="71"/>
      <c r="B17" s="70">
        <v>0</v>
      </c>
      <c r="C17" s="72"/>
      <c r="D17" s="66"/>
      <c r="E17" s="65"/>
      <c r="F17" s="67"/>
      <c r="G17" s="65"/>
      <c r="H17" s="73"/>
      <c r="I17" s="69"/>
      <c r="J17" s="69"/>
      <c r="K17" s="32"/>
      <c r="L17" s="32"/>
      <c r="M17" s="28" t="str">
        <f t="shared" si="2"/>
        <v>0</v>
      </c>
      <c r="N17" s="28">
        <f t="shared" si="0"/>
        <v>0</v>
      </c>
      <c r="O17" s="28">
        <f t="shared" si="3"/>
        <v>0</v>
      </c>
      <c r="P17" s="28">
        <v>0</v>
      </c>
      <c r="Q17" s="28">
        <f t="shared" si="1"/>
        <v>0</v>
      </c>
      <c r="R17" s="109"/>
      <c r="S17" s="53"/>
      <c r="T17" s="53"/>
      <c r="U17" s="53"/>
      <c r="V17" s="53"/>
      <c r="W17" s="53"/>
      <c r="X17" s="53"/>
      <c r="Y17" s="83"/>
      <c r="Z17" s="53"/>
      <c r="AA17" s="53"/>
      <c r="AB17" s="55"/>
      <c r="AC17" s="53"/>
      <c r="AD17" s="53"/>
      <c r="AE17" s="53"/>
      <c r="AF17" s="53"/>
      <c r="AG17" s="53"/>
      <c r="AH17" s="53"/>
      <c r="AI17" s="83"/>
      <c r="AJ17" s="105"/>
      <c r="AK17" s="5"/>
    </row>
    <row r="18" spans="1:37" ht="18" customHeight="1" hidden="1" thickTop="1">
      <c r="A18" s="74"/>
      <c r="B18" s="66"/>
      <c r="C18" s="65"/>
      <c r="D18" s="66"/>
      <c r="E18" s="65"/>
      <c r="F18" s="67"/>
      <c r="G18" s="65"/>
      <c r="H18" s="73"/>
      <c r="I18" s="69"/>
      <c r="J18" s="69"/>
      <c r="K18" s="26"/>
      <c r="L18" s="26"/>
      <c r="M18" s="28"/>
      <c r="N18" s="28"/>
      <c r="O18" s="28"/>
      <c r="P18" s="28"/>
      <c r="Q18" s="28"/>
      <c r="R18" s="109"/>
      <c r="S18" s="53"/>
      <c r="T18" s="53"/>
      <c r="U18" s="53"/>
      <c r="V18" s="53"/>
      <c r="W18" s="53"/>
      <c r="X18" s="53"/>
      <c r="Y18" s="83"/>
      <c r="Z18" s="53"/>
      <c r="AA18" s="53"/>
      <c r="AB18" s="55"/>
      <c r="AC18" s="53"/>
      <c r="AD18" s="53"/>
      <c r="AE18" s="53"/>
      <c r="AF18" s="53"/>
      <c r="AG18" s="53"/>
      <c r="AH18" s="53"/>
      <c r="AI18" s="83"/>
      <c r="AJ18" s="105"/>
      <c r="AK18" s="5"/>
    </row>
    <row r="19" spans="1:37" ht="18" customHeight="1" hidden="1">
      <c r="A19" s="55"/>
      <c r="B19" s="75"/>
      <c r="C19" s="53"/>
      <c r="D19" s="53"/>
      <c r="E19" s="53"/>
      <c r="F19" s="53"/>
      <c r="G19" s="53"/>
      <c r="H19" s="76">
        <f>SUM(H9:H16)</f>
        <v>1145459</v>
      </c>
      <c r="I19" s="53"/>
      <c r="J19" s="53"/>
      <c r="K19" s="5"/>
      <c r="L19" s="5"/>
      <c r="M19" s="26">
        <f>SUM(M9:M16)</f>
        <v>0</v>
      </c>
      <c r="N19" s="26"/>
      <c r="O19" s="26"/>
      <c r="P19" s="26"/>
      <c r="Q19" s="26"/>
      <c r="R19" s="118"/>
      <c r="S19" s="53"/>
      <c r="T19" s="53"/>
      <c r="U19" s="53"/>
      <c r="V19" s="53"/>
      <c r="W19" s="53"/>
      <c r="X19" s="53"/>
      <c r="Y19" s="119">
        <f>SUM(Y9:Y16)</f>
        <v>180000</v>
      </c>
      <c r="Z19" s="53"/>
      <c r="AA19" s="53"/>
      <c r="AB19" s="55"/>
      <c r="AC19" s="53"/>
      <c r="AD19" s="53"/>
      <c r="AE19" s="53"/>
      <c r="AF19" s="53"/>
      <c r="AG19" s="53"/>
      <c r="AH19" s="53"/>
      <c r="AI19" s="119">
        <f>SUM(AI9:AI16)</f>
        <v>222546</v>
      </c>
      <c r="AJ19" s="105"/>
      <c r="AK19" s="5"/>
    </row>
    <row r="20" spans="1:37" ht="18" customHeight="1">
      <c r="A20" s="55"/>
      <c r="B20" s="56" t="s">
        <v>20</v>
      </c>
      <c r="C20" s="53"/>
      <c r="D20" s="53"/>
      <c r="E20" s="53"/>
      <c r="F20" s="53"/>
      <c r="G20" s="53"/>
      <c r="H20" s="77"/>
      <c r="I20" s="53"/>
      <c r="J20" s="53"/>
      <c r="K20" s="5"/>
      <c r="L20" s="5"/>
      <c r="M20" s="5"/>
      <c r="N20" s="5"/>
      <c r="O20" s="5"/>
      <c r="P20" s="5"/>
      <c r="Q20" s="5"/>
      <c r="R20" s="55"/>
      <c r="S20" s="56" t="s">
        <v>26</v>
      </c>
      <c r="T20" s="53"/>
      <c r="U20" s="53"/>
      <c r="V20" s="53"/>
      <c r="W20" s="53"/>
      <c r="X20" s="53"/>
      <c r="Y20" s="83"/>
      <c r="Z20" s="53"/>
      <c r="AA20" s="53"/>
      <c r="AB20" s="55"/>
      <c r="AC20" s="56" t="s">
        <v>26</v>
      </c>
      <c r="AD20" s="53"/>
      <c r="AE20" s="53"/>
      <c r="AF20" s="53"/>
      <c r="AG20" s="53"/>
      <c r="AH20" s="53"/>
      <c r="AI20" s="83"/>
      <c r="AJ20" s="105"/>
      <c r="AK20" s="5"/>
    </row>
    <row r="21" spans="1:37" ht="18" customHeight="1">
      <c r="A21" s="55"/>
      <c r="B21" s="53" t="s">
        <v>15</v>
      </c>
      <c r="C21" s="53"/>
      <c r="D21" s="53"/>
      <c r="E21" s="53"/>
      <c r="F21" s="53"/>
      <c r="G21" s="53"/>
      <c r="H21" s="77"/>
      <c r="I21" s="53"/>
      <c r="J21" s="53"/>
      <c r="K21" s="5"/>
      <c r="L21" s="5"/>
      <c r="M21" s="5"/>
      <c r="N21" s="5"/>
      <c r="O21" s="5"/>
      <c r="P21" s="5"/>
      <c r="Q21" s="5"/>
      <c r="R21" s="55"/>
      <c r="S21" s="53" t="s">
        <v>25</v>
      </c>
      <c r="T21" s="53"/>
      <c r="U21" s="53"/>
      <c r="V21" s="53"/>
      <c r="W21" s="53"/>
      <c r="X21" s="53"/>
      <c r="Y21" s="83"/>
      <c r="Z21" s="53"/>
      <c r="AA21" s="53"/>
      <c r="AB21" s="55"/>
      <c r="AC21" s="53" t="s">
        <v>27</v>
      </c>
      <c r="AD21" s="53"/>
      <c r="AE21" s="53"/>
      <c r="AF21" s="53"/>
      <c r="AG21" s="53"/>
      <c r="AH21" s="53"/>
      <c r="AI21" s="83"/>
      <c r="AJ21" s="105"/>
      <c r="AK21" s="5"/>
    </row>
    <row r="22" spans="1:37" ht="39" customHeight="1">
      <c r="A22" s="55"/>
      <c r="B22" s="83" t="s">
        <v>53</v>
      </c>
      <c r="C22" s="53" t="s">
        <v>1</v>
      </c>
      <c r="D22" s="66">
        <v>9500</v>
      </c>
      <c r="E22" s="53"/>
      <c r="F22" s="53"/>
      <c r="G22" s="53" t="s">
        <v>4</v>
      </c>
      <c r="H22" s="68">
        <v>9500</v>
      </c>
      <c r="I22" s="69" t="s">
        <v>6</v>
      </c>
      <c r="J22" s="69"/>
      <c r="K22" s="5"/>
      <c r="L22" s="7"/>
      <c r="M22" s="5"/>
      <c r="N22" s="5"/>
      <c r="O22" s="5"/>
      <c r="P22" s="5"/>
      <c r="Q22" s="5"/>
      <c r="R22" s="55"/>
      <c r="S22" s="83" t="s">
        <v>53</v>
      </c>
      <c r="T22" s="53" t="s">
        <v>1</v>
      </c>
      <c r="U22" s="117">
        <v>10000</v>
      </c>
      <c r="V22" s="53"/>
      <c r="W22" s="53"/>
      <c r="X22" s="53" t="s">
        <v>4</v>
      </c>
      <c r="Y22" s="68">
        <v>10000</v>
      </c>
      <c r="Z22" s="69" t="s">
        <v>6</v>
      </c>
      <c r="AA22" s="114"/>
      <c r="AB22" s="111"/>
      <c r="AC22" s="83" t="s">
        <v>53</v>
      </c>
      <c r="AD22" s="53" t="s">
        <v>1</v>
      </c>
      <c r="AE22" s="117">
        <v>11000</v>
      </c>
      <c r="AF22" s="53"/>
      <c r="AG22" s="53"/>
      <c r="AH22" s="53" t="s">
        <v>4</v>
      </c>
      <c r="AI22" s="68">
        <v>11000</v>
      </c>
      <c r="AJ22" s="113" t="s">
        <v>6</v>
      </c>
      <c r="AK22" s="5"/>
    </row>
    <row r="23" spans="1:37" ht="18" customHeight="1" hidden="1">
      <c r="A23" s="55"/>
      <c r="B23" s="78" t="e">
        <f>IF(H23="","",#REF!)</f>
        <v>#REF!</v>
      </c>
      <c r="C23" s="78" t="e">
        <f>IF(H23="","","割軽減後税額")</f>
        <v>#REF!</v>
      </c>
      <c r="D23" s="79"/>
      <c r="E23" s="78"/>
      <c r="F23" s="78"/>
      <c r="G23" s="78"/>
      <c r="H23" s="80" t="e">
        <f>IF($B$17="","",IF(#REF!="","",(10-#REF!)*'国保税試算③'!H22/10))</f>
        <v>#REF!</v>
      </c>
      <c r="I23" s="81" t="e">
        <f>IF(H23="","","円")</f>
        <v>#REF!</v>
      </c>
      <c r="J23" s="81"/>
      <c r="K23" s="5"/>
      <c r="L23" s="5"/>
      <c r="M23" s="5"/>
      <c r="N23" s="5"/>
      <c r="O23" s="5"/>
      <c r="P23" s="5"/>
      <c r="Q23" s="5"/>
      <c r="R23" s="55"/>
      <c r="S23" s="78" t="e">
        <f>IF(Y23="","",#REF!)</f>
        <v>#REF!</v>
      </c>
      <c r="T23" s="78" t="e">
        <f>IF(Y23="","","割軽減後税額")</f>
        <v>#REF!</v>
      </c>
      <c r="U23" s="53"/>
      <c r="V23" s="53"/>
      <c r="W23" s="53"/>
      <c r="X23" s="53"/>
      <c r="Y23" s="80" t="e">
        <f>IF($B$17="","",IF(#REF!="","",(10-#REF!)*'国保税試算③'!Y22/10))</f>
        <v>#REF!</v>
      </c>
      <c r="Z23" s="81" t="e">
        <f>IF(Y23="","","円")</f>
        <v>#REF!</v>
      </c>
      <c r="AA23" s="81"/>
      <c r="AB23" s="120"/>
      <c r="AC23" s="78" t="e">
        <f>IF(AI23="","",#REF!)</f>
        <v>#REF!</v>
      </c>
      <c r="AD23" s="78" t="e">
        <f>IF(AI23="","","割軽減後税額")</f>
        <v>#REF!</v>
      </c>
      <c r="AE23" s="53"/>
      <c r="AF23" s="53"/>
      <c r="AG23" s="53"/>
      <c r="AH23" s="53"/>
      <c r="AI23" s="80" t="e">
        <f>IF($B$17="","",IF($AC$22=0,"",IF(#REF!="","",(10-#REF!)*'国保税試算③'!AI22/10)))</f>
        <v>#REF!</v>
      </c>
      <c r="AJ23" s="121" t="e">
        <f>IF(AI23="","","円")</f>
        <v>#REF!</v>
      </c>
      <c r="AK23" s="5"/>
    </row>
    <row r="24" spans="1:37" ht="18" customHeight="1">
      <c r="A24" s="55"/>
      <c r="B24" s="56" t="s">
        <v>30</v>
      </c>
      <c r="C24" s="53"/>
      <c r="D24" s="53"/>
      <c r="E24" s="53"/>
      <c r="F24" s="53"/>
      <c r="G24" s="53"/>
      <c r="H24" s="77"/>
      <c r="I24" s="53"/>
      <c r="J24" s="53"/>
      <c r="K24" s="5"/>
      <c r="L24" s="5"/>
      <c r="M24" s="5"/>
      <c r="N24" s="5"/>
      <c r="O24" s="5"/>
      <c r="P24" s="5"/>
      <c r="Q24" s="5"/>
      <c r="R24" s="55"/>
      <c r="S24" s="56"/>
      <c r="T24" s="53"/>
      <c r="U24" s="53"/>
      <c r="V24" s="53"/>
      <c r="W24" s="53"/>
      <c r="X24" s="53"/>
      <c r="Y24" s="83"/>
      <c r="Z24" s="53"/>
      <c r="AA24" s="53"/>
      <c r="AB24" s="55"/>
      <c r="AC24" s="56"/>
      <c r="AD24" s="53"/>
      <c r="AE24" s="53"/>
      <c r="AF24" s="53"/>
      <c r="AG24" s="53"/>
      <c r="AH24" s="53"/>
      <c r="AI24" s="83"/>
      <c r="AJ24" s="105"/>
      <c r="AK24" s="5"/>
    </row>
    <row r="25" spans="1:37" ht="18" customHeight="1">
      <c r="A25" s="55"/>
      <c r="B25" s="53" t="s">
        <v>36</v>
      </c>
      <c r="C25" s="53"/>
      <c r="D25" s="53"/>
      <c r="E25" s="53"/>
      <c r="F25" s="53"/>
      <c r="G25" s="53"/>
      <c r="H25" s="77"/>
      <c r="I25" s="53"/>
      <c r="J25" s="53"/>
      <c r="K25" s="5"/>
      <c r="L25" s="5"/>
      <c r="M25" s="5"/>
      <c r="N25" s="5"/>
      <c r="O25" s="5"/>
      <c r="P25" s="5"/>
      <c r="Q25" s="5"/>
      <c r="R25" s="55"/>
      <c r="S25" s="53"/>
      <c r="T25" s="53"/>
      <c r="U25" s="53"/>
      <c r="V25" s="53"/>
      <c r="W25" s="53"/>
      <c r="X25" s="53"/>
      <c r="Y25" s="83"/>
      <c r="Z25" s="53"/>
      <c r="AA25" s="53"/>
      <c r="AB25" s="55"/>
      <c r="AC25" s="53"/>
      <c r="AD25" s="53"/>
      <c r="AE25" s="53"/>
      <c r="AF25" s="53"/>
      <c r="AG25" s="53"/>
      <c r="AH25" s="53"/>
      <c r="AI25" s="83"/>
      <c r="AJ25" s="105"/>
      <c r="AK25" s="5"/>
    </row>
    <row r="26" spans="1:37" ht="39" customHeight="1">
      <c r="A26" s="55"/>
      <c r="B26" s="101"/>
      <c r="C26" s="53" t="s">
        <v>1</v>
      </c>
      <c r="D26" s="82" t="s">
        <v>31</v>
      </c>
      <c r="E26" s="53"/>
      <c r="F26" s="53"/>
      <c r="G26" s="53" t="s">
        <v>4</v>
      </c>
      <c r="H26" s="102" t="s">
        <v>59</v>
      </c>
      <c r="I26" s="69" t="s">
        <v>6</v>
      </c>
      <c r="J26" s="69"/>
      <c r="K26" s="5"/>
      <c r="L26" s="7"/>
      <c r="M26" s="5"/>
      <c r="N26" s="5"/>
      <c r="O26" s="5"/>
      <c r="P26" s="5"/>
      <c r="Q26" s="5"/>
      <c r="R26" s="55"/>
      <c r="S26" s="83"/>
      <c r="T26" s="65"/>
      <c r="U26" s="117"/>
      <c r="V26" s="53"/>
      <c r="W26" s="53"/>
      <c r="X26" s="65"/>
      <c r="Y26" s="68"/>
      <c r="Z26" s="114"/>
      <c r="AA26" s="114"/>
      <c r="AB26" s="111"/>
      <c r="AC26" s="83"/>
      <c r="AD26" s="65"/>
      <c r="AE26" s="117"/>
      <c r="AF26" s="53"/>
      <c r="AG26" s="53"/>
      <c r="AH26" s="65"/>
      <c r="AI26" s="68"/>
      <c r="AJ26" s="115"/>
      <c r="AK26" s="5"/>
    </row>
    <row r="27" spans="1:37" ht="18" customHeight="1">
      <c r="A27" s="55"/>
      <c r="B27" s="56" t="s">
        <v>21</v>
      </c>
      <c r="C27" s="53"/>
      <c r="D27" s="53"/>
      <c r="E27" s="53"/>
      <c r="F27" s="53"/>
      <c r="G27" s="53"/>
      <c r="H27" s="84"/>
      <c r="I27" s="53"/>
      <c r="J27" s="53"/>
      <c r="K27" s="5"/>
      <c r="L27" s="5"/>
      <c r="M27" s="5"/>
      <c r="N27" s="5"/>
      <c r="O27" s="5"/>
      <c r="P27" s="5"/>
      <c r="Q27" s="5"/>
      <c r="R27" s="55"/>
      <c r="S27" s="56"/>
      <c r="T27" s="53"/>
      <c r="U27" s="53"/>
      <c r="V27" s="53"/>
      <c r="W27" s="53"/>
      <c r="X27" s="53"/>
      <c r="Y27" s="110"/>
      <c r="Z27" s="53"/>
      <c r="AA27" s="53"/>
      <c r="AB27" s="55"/>
      <c r="AC27" s="56"/>
      <c r="AD27" s="53"/>
      <c r="AE27" s="53"/>
      <c r="AF27" s="53"/>
      <c r="AG27" s="53"/>
      <c r="AH27" s="53"/>
      <c r="AI27" s="110"/>
      <c r="AJ27" s="105"/>
      <c r="AK27" s="5"/>
    </row>
    <row r="28" spans="1:37" ht="18" customHeight="1">
      <c r="A28" s="55"/>
      <c r="B28" s="53" t="s">
        <v>8</v>
      </c>
      <c r="C28" s="53"/>
      <c r="D28" s="53"/>
      <c r="E28" s="53"/>
      <c r="F28" s="53"/>
      <c r="G28" s="53"/>
      <c r="H28" s="84"/>
      <c r="I28" s="53"/>
      <c r="J28" s="53"/>
      <c r="K28" s="5"/>
      <c r="L28" s="5"/>
      <c r="M28" s="5"/>
      <c r="N28" s="5"/>
      <c r="O28" s="5"/>
      <c r="P28" s="5"/>
      <c r="Q28" s="5"/>
      <c r="R28" s="55"/>
      <c r="S28" s="53"/>
      <c r="T28" s="53"/>
      <c r="U28" s="53"/>
      <c r="V28" s="53"/>
      <c r="W28" s="53"/>
      <c r="X28" s="53"/>
      <c r="Y28" s="110"/>
      <c r="Z28" s="53"/>
      <c r="AA28" s="53"/>
      <c r="AB28" s="55"/>
      <c r="AC28" s="53"/>
      <c r="AD28" s="53"/>
      <c r="AE28" s="53"/>
      <c r="AF28" s="53"/>
      <c r="AG28" s="53"/>
      <c r="AH28" s="53"/>
      <c r="AI28" s="110"/>
      <c r="AJ28" s="105"/>
      <c r="AK28" s="5"/>
    </row>
    <row r="29" spans="1:37" ht="32.25" customHeight="1">
      <c r="A29" s="55"/>
      <c r="B29" s="53" t="s">
        <v>5</v>
      </c>
      <c r="C29" s="53"/>
      <c r="D29" s="53"/>
      <c r="E29" s="53"/>
      <c r="F29" s="53"/>
      <c r="G29" s="53"/>
      <c r="H29" s="103">
        <v>19500</v>
      </c>
      <c r="I29" s="69" t="s">
        <v>6</v>
      </c>
      <c r="J29" s="69"/>
      <c r="K29" s="5"/>
      <c r="L29" s="5"/>
      <c r="M29" s="5"/>
      <c r="N29" s="5"/>
      <c r="O29" s="5"/>
      <c r="P29" s="5"/>
      <c r="Q29" s="5"/>
      <c r="R29" s="55"/>
      <c r="S29" s="53"/>
      <c r="T29" s="53"/>
      <c r="U29" s="53"/>
      <c r="V29" s="53"/>
      <c r="W29" s="53"/>
      <c r="X29" s="53"/>
      <c r="Y29" s="68"/>
      <c r="Z29" s="69"/>
      <c r="AA29" s="69"/>
      <c r="AB29" s="122"/>
      <c r="AC29" s="53"/>
      <c r="AD29" s="53"/>
      <c r="AE29" s="53"/>
      <c r="AF29" s="53"/>
      <c r="AG29" s="53"/>
      <c r="AH29" s="53"/>
      <c r="AI29" s="68"/>
      <c r="AJ29" s="113"/>
      <c r="AK29" s="5"/>
    </row>
    <row r="30" spans="1:37" ht="18" customHeight="1" hidden="1">
      <c r="A30" s="55"/>
      <c r="B30" s="78" t="e">
        <f>IF(H30="","",#REF!)</f>
        <v>#REF!</v>
      </c>
      <c r="C30" s="78" t="e">
        <f>IF(H30="","","割軽減後税額")</f>
        <v>#REF!</v>
      </c>
      <c r="D30" s="79"/>
      <c r="E30" s="78"/>
      <c r="F30" s="78"/>
      <c r="G30" s="78"/>
      <c r="H30" s="80" t="e">
        <f>IF($B$17="","",IF(#REF!="","",(10-#REF!)*'国保税試算③'!H29/10))</f>
        <v>#REF!</v>
      </c>
      <c r="I30" s="81" t="e">
        <f>IF(H30="","","円")</f>
        <v>#REF!</v>
      </c>
      <c r="J30" s="81"/>
      <c r="K30" s="5"/>
      <c r="L30" s="5"/>
      <c r="M30" s="5"/>
      <c r="N30" s="5"/>
      <c r="O30" s="5"/>
      <c r="P30" s="5"/>
      <c r="Q30" s="5"/>
      <c r="R30" s="55"/>
      <c r="S30" s="78" t="e">
        <f>IF(Y30="","",#REF!)</f>
        <v>#REF!</v>
      </c>
      <c r="T30" s="78" t="e">
        <f>IF(Y30="","","割軽減後税額")</f>
        <v>#REF!</v>
      </c>
      <c r="U30" s="53"/>
      <c r="V30" s="53"/>
      <c r="W30" s="53"/>
      <c r="X30" s="53"/>
      <c r="Y30" s="80" t="e">
        <f>IF($B$17="","",IF(#REF!="","",(10-#REF!)*'国保税試算③'!Y29/10))</f>
        <v>#REF!</v>
      </c>
      <c r="Z30" s="81" t="e">
        <f>IF(Y30="","","円")</f>
        <v>#REF!</v>
      </c>
      <c r="AA30" s="81"/>
      <c r="AB30" s="120"/>
      <c r="AC30" s="78" t="e">
        <f>IF(AI30="","",#REF!)</f>
        <v>#REF!</v>
      </c>
      <c r="AD30" s="78" t="e">
        <f>IF(AI30="","","割軽減後税額")</f>
        <v>#REF!</v>
      </c>
      <c r="AE30" s="53"/>
      <c r="AF30" s="53"/>
      <c r="AG30" s="53"/>
      <c r="AH30" s="53"/>
      <c r="AI30" s="80" t="e">
        <f>IF($B$17="","",IF($AC$22=0,"",IF(#REF!="","",(10-#REF!)*'国保税試算③'!AI29/10)))</f>
        <v>#REF!</v>
      </c>
      <c r="AJ30" s="121" t="e">
        <f>IF(AI30="","","円")</f>
        <v>#REF!</v>
      </c>
      <c r="AK30" s="5"/>
    </row>
    <row r="31" spans="1:37" ht="7.5" customHeight="1">
      <c r="A31" s="55"/>
      <c r="B31" s="78"/>
      <c r="C31" s="78"/>
      <c r="D31" s="79"/>
      <c r="E31" s="78"/>
      <c r="F31" s="78"/>
      <c r="G31" s="78"/>
      <c r="H31" s="80"/>
      <c r="I31" s="81"/>
      <c r="J31" s="81"/>
      <c r="K31" s="5"/>
      <c r="L31" s="5"/>
      <c r="M31" s="5"/>
      <c r="N31" s="5"/>
      <c r="O31" s="5"/>
      <c r="P31" s="5"/>
      <c r="Q31" s="5"/>
      <c r="R31" s="55"/>
      <c r="S31" s="78"/>
      <c r="T31" s="78"/>
      <c r="U31" s="53"/>
      <c r="V31" s="53"/>
      <c r="W31" s="53"/>
      <c r="X31" s="53"/>
      <c r="Y31" s="80"/>
      <c r="Z31" s="81"/>
      <c r="AA31" s="81"/>
      <c r="AB31" s="120"/>
      <c r="AC31" s="78"/>
      <c r="AD31" s="78"/>
      <c r="AE31" s="53"/>
      <c r="AF31" s="53"/>
      <c r="AG31" s="53"/>
      <c r="AH31" s="53"/>
      <c r="AI31" s="80"/>
      <c r="AJ31" s="121"/>
      <c r="AK31" s="5"/>
    </row>
    <row r="32" spans="1:37" ht="34.5" customHeight="1">
      <c r="A32" s="55"/>
      <c r="B32" s="56" t="s">
        <v>22</v>
      </c>
      <c r="C32" s="53"/>
      <c r="D32" s="53"/>
      <c r="E32" s="53"/>
      <c r="F32" s="53"/>
      <c r="G32" s="85"/>
      <c r="H32" s="86">
        <v>1174400</v>
      </c>
      <c r="I32" s="56" t="s">
        <v>6</v>
      </c>
      <c r="J32" s="56"/>
      <c r="K32" s="5"/>
      <c r="L32" s="5"/>
      <c r="M32" s="5"/>
      <c r="N32" s="5"/>
      <c r="O32" s="5"/>
      <c r="P32" s="5"/>
      <c r="Q32" s="5"/>
      <c r="R32" s="55"/>
      <c r="S32" s="56" t="s">
        <v>32</v>
      </c>
      <c r="T32" s="53"/>
      <c r="U32" s="53"/>
      <c r="V32" s="53"/>
      <c r="W32" s="53"/>
      <c r="X32" s="85"/>
      <c r="Y32" s="86">
        <v>190000</v>
      </c>
      <c r="Z32" s="56" t="s">
        <v>6</v>
      </c>
      <c r="AA32" s="56"/>
      <c r="AB32" s="123"/>
      <c r="AC32" s="56" t="s">
        <v>28</v>
      </c>
      <c r="AD32" s="53"/>
      <c r="AE32" s="53"/>
      <c r="AF32" s="53"/>
      <c r="AG32" s="53"/>
      <c r="AH32" s="85"/>
      <c r="AI32" s="86">
        <v>233500</v>
      </c>
      <c r="AJ32" s="124" t="s">
        <v>6</v>
      </c>
      <c r="AK32" s="5"/>
    </row>
    <row r="33" spans="1:37" ht="31.5" customHeight="1">
      <c r="A33" s="55"/>
      <c r="B33" s="56" t="s">
        <v>42</v>
      </c>
      <c r="C33" s="53"/>
      <c r="D33" s="53"/>
      <c r="E33" s="53"/>
      <c r="F33" s="53"/>
      <c r="G33" s="132" t="s">
        <v>47</v>
      </c>
      <c r="H33" s="132"/>
      <c r="I33" s="53"/>
      <c r="J33" s="53"/>
      <c r="K33" s="5"/>
      <c r="L33" s="5"/>
      <c r="M33" s="5"/>
      <c r="N33" s="5"/>
      <c r="O33" s="5"/>
      <c r="P33" s="5"/>
      <c r="Q33" s="5"/>
      <c r="R33" s="55"/>
      <c r="S33" s="56" t="s">
        <v>43</v>
      </c>
      <c r="T33" s="53"/>
      <c r="U33" s="53"/>
      <c r="V33" s="53"/>
      <c r="W33" s="53"/>
      <c r="X33" s="132" t="s">
        <v>47</v>
      </c>
      <c r="Y33" s="132"/>
      <c r="Z33" s="53"/>
      <c r="AA33" s="53"/>
      <c r="AB33" s="55"/>
      <c r="AC33" s="56" t="s">
        <v>44</v>
      </c>
      <c r="AD33" s="53"/>
      <c r="AE33" s="53"/>
      <c r="AF33" s="53"/>
      <c r="AG33" s="53"/>
      <c r="AH33" s="132" t="s">
        <v>47</v>
      </c>
      <c r="AI33" s="132"/>
      <c r="AJ33" s="105"/>
      <c r="AK33" s="5"/>
    </row>
    <row r="34" spans="1:37" ht="18" customHeight="1" hidden="1">
      <c r="A34" s="55"/>
      <c r="B34" s="78" t="e">
        <f>IF(H34="","",#REF!)</f>
        <v>#REF!</v>
      </c>
      <c r="C34" s="78" t="e">
        <f>IF(H34="","","割軽減後税額")</f>
        <v>#REF!</v>
      </c>
      <c r="D34" s="79"/>
      <c r="E34" s="78"/>
      <c r="F34" s="78"/>
      <c r="G34" s="78"/>
      <c r="H34" s="80" t="e">
        <f>IF($B$17="","",IF(#REF!="","",ROUNDDOWN((H9+H10+H11+H12+#REF!+H13+H14+H15+H16+H23+H30),-2)))</f>
        <v>#REF!</v>
      </c>
      <c r="I34" s="81" t="e">
        <f>IF(H34="","","円")</f>
        <v>#REF!</v>
      </c>
      <c r="J34" s="81"/>
      <c r="K34" s="5"/>
      <c r="L34" s="5"/>
      <c r="M34" s="5"/>
      <c r="N34" s="5"/>
      <c r="O34" s="5"/>
      <c r="P34" s="5"/>
      <c r="Q34" s="5"/>
      <c r="R34" s="55"/>
      <c r="S34" s="78" t="e">
        <f>IF(Y34="","",#REF!)</f>
        <v>#REF!</v>
      </c>
      <c r="T34" s="78" t="e">
        <f>IF(Y34="","","割軽減後税額")</f>
        <v>#REF!</v>
      </c>
      <c r="U34" s="53"/>
      <c r="V34" s="53"/>
      <c r="W34" s="53"/>
      <c r="X34" s="53"/>
      <c r="Y34" s="80" t="e">
        <f>IF($B$17="","",IF(#REF!="","",ROUNDDOWN((Y9+Y10+Y11+Y12+#REF!+Y13+Y14+Y15+Y16+Y23+Y30),-2)))</f>
        <v>#REF!</v>
      </c>
      <c r="Z34" s="81" t="e">
        <f>IF(Y34="","","円")</f>
        <v>#REF!</v>
      </c>
      <c r="AA34" s="81"/>
      <c r="AB34" s="120"/>
      <c r="AC34" s="78" t="e">
        <f>IF(AI34="","",#REF!)</f>
        <v>#REF!</v>
      </c>
      <c r="AD34" s="78" t="e">
        <f>IF(AI34="","","割軽減後税額")</f>
        <v>#REF!</v>
      </c>
      <c r="AE34" s="53"/>
      <c r="AF34" s="53"/>
      <c r="AG34" s="53"/>
      <c r="AH34" s="53"/>
      <c r="AI34" s="80" t="e">
        <f>IF($B$17="","",IF(#REF!="","",IF(AC22=0,"",ROUNDDOWN((AI9+AI10+AI11+AI12+#REF!+AI13+AI14+AI15+AI16+AI23+AI30),-2))))</f>
        <v>#REF!</v>
      </c>
      <c r="AJ34" s="121" t="e">
        <f>IF(AI34="","","円")</f>
        <v>#REF!</v>
      </c>
      <c r="AK34" s="6"/>
    </row>
    <row r="35" spans="1:37" ht="11.2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19"/>
      <c r="L35" s="19"/>
      <c r="M35" s="19"/>
      <c r="N35" s="19"/>
      <c r="O35" s="19"/>
      <c r="P35" s="19"/>
      <c r="Q35" s="19"/>
      <c r="R35" s="87"/>
      <c r="S35" s="88"/>
      <c r="T35" s="88"/>
      <c r="U35" s="88"/>
      <c r="V35" s="88"/>
      <c r="W35" s="88"/>
      <c r="X35" s="88"/>
      <c r="Y35" s="88"/>
      <c r="Z35" s="88"/>
      <c r="AA35" s="88"/>
      <c r="AB35" s="87"/>
      <c r="AC35" s="88"/>
      <c r="AD35" s="88"/>
      <c r="AE35" s="88"/>
      <c r="AF35" s="88"/>
      <c r="AG35" s="88"/>
      <c r="AH35" s="88"/>
      <c r="AI35" s="88"/>
      <c r="AJ35" s="125"/>
      <c r="AK35" s="6"/>
    </row>
    <row r="36" spans="1:37" ht="11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5"/>
      <c r="U36" s="5"/>
      <c r="V36" s="5"/>
      <c r="W36" s="5"/>
      <c r="X36" s="5"/>
      <c r="Y36" s="5"/>
      <c r="Z36" s="5"/>
      <c r="AA36" s="5"/>
      <c r="AB36" s="5"/>
      <c r="AD36" s="5"/>
      <c r="AE36" s="5"/>
      <c r="AF36" s="5"/>
      <c r="AG36" s="5"/>
      <c r="AH36" s="5"/>
      <c r="AI36" s="5"/>
      <c r="AJ36" s="3"/>
      <c r="AK36" s="5"/>
    </row>
    <row r="37" spans="1:37" ht="11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5"/>
      <c r="U37" s="5"/>
      <c r="V37" s="5"/>
      <c r="W37" s="5"/>
      <c r="X37" s="5"/>
      <c r="Y37" s="5"/>
      <c r="Z37" s="5"/>
      <c r="AA37" s="5"/>
      <c r="AB37" s="5"/>
      <c r="AD37" s="5"/>
      <c r="AE37" s="5"/>
      <c r="AF37" s="5"/>
      <c r="AG37" s="5"/>
      <c r="AH37" s="5"/>
      <c r="AI37" s="5"/>
      <c r="AJ37" s="5"/>
      <c r="AK37" s="5"/>
    </row>
    <row r="38" spans="1:37" ht="11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5"/>
      <c r="U38" s="5"/>
      <c r="V38" s="5"/>
      <c r="W38" s="5"/>
      <c r="X38" s="5"/>
      <c r="Y38" s="5"/>
      <c r="Z38" s="5"/>
      <c r="AA38" s="5"/>
      <c r="AB38" s="5"/>
      <c r="AD38" s="5"/>
      <c r="AE38" s="5"/>
      <c r="AF38" s="5"/>
      <c r="AG38" s="5"/>
      <c r="AH38" s="5"/>
      <c r="AI38" s="5"/>
      <c r="AJ38" s="5"/>
      <c r="AK38" s="5"/>
    </row>
    <row r="39" spans="1:37" ht="18" customHeight="1">
      <c r="A39" s="89"/>
      <c r="B39" s="90" t="s">
        <v>39</v>
      </c>
      <c r="C39" s="89"/>
      <c r="D39" s="89"/>
      <c r="E39" s="89"/>
      <c r="F39" s="89"/>
      <c r="G39" s="89"/>
      <c r="H39" s="89"/>
      <c r="I39" s="89"/>
      <c r="J39" s="89"/>
      <c r="K39" s="5"/>
      <c r="L39" s="5"/>
      <c r="M39" s="5"/>
      <c r="N39" s="5"/>
      <c r="O39" s="5"/>
      <c r="P39" s="5"/>
      <c r="Q39" s="5"/>
      <c r="R39" s="5"/>
      <c r="S39" s="9" t="s">
        <v>45</v>
      </c>
      <c r="T39" s="5"/>
      <c r="U39" s="5"/>
      <c r="V39" s="5"/>
      <c r="W39" s="5"/>
      <c r="X39" s="5"/>
      <c r="Y39" s="5"/>
      <c r="Z39" s="5"/>
      <c r="AA39" s="5"/>
      <c r="AB39" s="5"/>
      <c r="AC39" s="9" t="s">
        <v>46</v>
      </c>
      <c r="AD39" s="5"/>
      <c r="AE39" s="5"/>
      <c r="AF39" s="5"/>
      <c r="AG39" s="5"/>
      <c r="AH39" s="5"/>
      <c r="AI39" s="5"/>
      <c r="AJ39" s="5"/>
      <c r="AK39" s="5"/>
    </row>
    <row r="40" spans="1:37" ht="18" customHeight="1">
      <c r="A40" s="89"/>
      <c r="B40" s="90"/>
      <c r="C40" s="89"/>
      <c r="D40" s="89"/>
      <c r="E40" s="89"/>
      <c r="F40" s="89"/>
      <c r="G40" s="89"/>
      <c r="H40" s="89"/>
      <c r="I40" s="89"/>
      <c r="J40" s="89"/>
      <c r="K40" s="5"/>
      <c r="L40" s="5"/>
      <c r="M40" s="5"/>
      <c r="N40" s="5"/>
      <c r="O40" s="5"/>
      <c r="P40" s="5"/>
      <c r="Q40" s="5"/>
      <c r="R40" s="5"/>
      <c r="S40" s="9"/>
      <c r="T40" s="5"/>
      <c r="U40" s="5"/>
      <c r="V40" s="5"/>
      <c r="W40" s="5"/>
      <c r="X40" s="5"/>
      <c r="Y40" s="5"/>
      <c r="Z40" s="5"/>
      <c r="AA40" s="5"/>
      <c r="AB40" s="5"/>
      <c r="AC40" s="9"/>
      <c r="AD40" s="5"/>
      <c r="AE40" s="5"/>
      <c r="AF40" s="5"/>
      <c r="AG40" s="5"/>
      <c r="AH40" s="5"/>
      <c r="AI40" s="5"/>
      <c r="AJ40" s="5"/>
      <c r="AK40" s="5"/>
    </row>
    <row r="41" spans="1:37" ht="18" customHeight="1">
      <c r="A41" s="89"/>
      <c r="B41" s="90"/>
      <c r="C41" s="89"/>
      <c r="D41" s="89"/>
      <c r="E41" s="89"/>
      <c r="F41" s="89"/>
      <c r="G41" s="89"/>
      <c r="H41" s="89"/>
      <c r="I41" s="89"/>
      <c r="J41" s="89"/>
      <c r="K41" s="5"/>
      <c r="L41" s="5"/>
      <c r="M41" s="5"/>
      <c r="N41" s="5"/>
      <c r="O41" s="5"/>
      <c r="P41" s="5"/>
      <c r="Q41" s="5"/>
      <c r="R41" s="5"/>
      <c r="S41" s="9"/>
      <c r="T41" s="5"/>
      <c r="U41" s="5"/>
      <c r="V41" s="5"/>
      <c r="W41" s="5"/>
      <c r="X41" s="5"/>
      <c r="Y41" s="5"/>
      <c r="Z41" s="5"/>
      <c r="AA41" s="5"/>
      <c r="AB41" s="5"/>
      <c r="AC41" s="9"/>
      <c r="AD41" s="5"/>
      <c r="AE41" s="5"/>
      <c r="AF41" s="5"/>
      <c r="AG41" s="5"/>
      <c r="AH41" s="5"/>
      <c r="AI41" s="5"/>
      <c r="AJ41" s="5"/>
      <c r="AK41" s="5"/>
    </row>
    <row r="42" spans="1:37" ht="11.25" customHeight="1">
      <c r="A42" s="89"/>
      <c r="B42" s="90"/>
      <c r="C42" s="89"/>
      <c r="D42" s="89"/>
      <c r="E42" s="89"/>
      <c r="F42" s="89"/>
      <c r="G42" s="89"/>
      <c r="H42" s="89"/>
      <c r="I42" s="89"/>
      <c r="J42" s="89"/>
      <c r="K42" s="5"/>
      <c r="L42" s="5"/>
      <c r="M42" s="5"/>
      <c r="N42" s="5"/>
      <c r="O42" s="5"/>
      <c r="P42" s="5"/>
      <c r="Q42" s="5"/>
      <c r="R42" s="5"/>
      <c r="S42" s="9"/>
      <c r="T42" s="5"/>
      <c r="U42" s="5"/>
      <c r="V42" s="5"/>
      <c r="W42" s="5"/>
      <c r="X42" s="5"/>
      <c r="Y42" s="5"/>
      <c r="Z42" s="5"/>
      <c r="AA42" s="5"/>
      <c r="AB42" s="5"/>
      <c r="AC42" s="9"/>
      <c r="AD42" s="5"/>
      <c r="AE42" s="5"/>
      <c r="AF42" s="5"/>
      <c r="AG42" s="5"/>
      <c r="AH42" s="5"/>
      <c r="AI42" s="5"/>
      <c r="AJ42" s="5"/>
      <c r="AK42" s="5"/>
    </row>
    <row r="43" spans="1:37" ht="11.25" customHeight="1">
      <c r="A43" s="93"/>
      <c r="B43" s="130" t="s">
        <v>76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 t="s">
        <v>74</v>
      </c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</row>
    <row r="44" spans="1:37" ht="11.25" customHeight="1">
      <c r="A44" s="93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</row>
    <row r="45" spans="1:37" ht="11.25" customHeight="1">
      <c r="A45" s="93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</row>
    <row r="46" spans="4:8" ht="12.75" customHeight="1">
      <c r="D46" s="21"/>
      <c r="E46" s="9"/>
      <c r="H46" s="22"/>
    </row>
    <row r="47" ht="13.5">
      <c r="AJ47" s="5"/>
    </row>
    <row r="48" ht="13.5">
      <c r="AJ48" s="5"/>
    </row>
    <row r="49" ht="13.5">
      <c r="AJ49" s="5"/>
    </row>
    <row r="50" ht="13.5">
      <c r="AJ50" s="5"/>
    </row>
    <row r="51" ht="13.5">
      <c r="AJ51" s="5"/>
    </row>
    <row r="52" ht="13.5">
      <c r="AJ52" s="5"/>
    </row>
    <row r="53" ht="13.5">
      <c r="AJ53" s="5"/>
    </row>
    <row r="54" ht="13.5">
      <c r="AJ54" s="5"/>
    </row>
    <row r="55" ht="13.5">
      <c r="AJ55" s="5"/>
    </row>
    <row r="56" ht="13.5">
      <c r="AJ56" s="5"/>
    </row>
    <row r="57" ht="13.5">
      <c r="AJ57" s="5"/>
    </row>
    <row r="58" ht="13.5">
      <c r="AJ58" s="5"/>
    </row>
    <row r="59" ht="13.5">
      <c r="AJ59" s="5"/>
    </row>
    <row r="60" ht="13.5">
      <c r="AJ60" s="5"/>
    </row>
  </sheetData>
  <sheetProtection/>
  <protectedRanges>
    <protectedRange sqref="C17:C18 B18" name="範囲4"/>
    <protectedRange sqref="K18:L18 M9:R18" name="範囲2"/>
    <protectedRange sqref="K15:K17 L9:L17" name="範囲2_1_1"/>
    <protectedRange sqref="B17" name="範囲4_1_1"/>
    <protectedRange sqref="B10:B16 S9:S12 AC9:AC12" name="範囲1_1_1_1"/>
    <protectedRange sqref="K9:K14" name="範囲2_1_1_1"/>
    <protectedRange sqref="B9" name="範囲1_1_1_1_1"/>
  </protectedRanges>
  <mergeCells count="5">
    <mergeCell ref="G33:H33"/>
    <mergeCell ref="X33:Y33"/>
    <mergeCell ref="AH33:AI33"/>
    <mergeCell ref="B43:U45"/>
    <mergeCell ref="V43:AK4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85" zoomScaleNormal="85" zoomScalePageLayoutView="0" workbookViewId="0" topLeftCell="A10">
      <selection activeCell="U26" sqref="U26"/>
    </sheetView>
  </sheetViews>
  <sheetFormatPr defaultColWidth="9.00390625" defaultRowHeight="13.5"/>
  <cols>
    <col min="1" max="1" width="7.00390625" style="1" customWidth="1"/>
    <col min="2" max="2" width="15.375" style="1" customWidth="1"/>
    <col min="3" max="3" width="2.625" style="1" customWidth="1"/>
    <col min="4" max="4" width="8.00390625" style="1" customWidth="1"/>
    <col min="5" max="5" width="2.125" style="1" customWidth="1"/>
    <col min="6" max="6" width="5.125" style="1" customWidth="1"/>
    <col min="7" max="7" width="2.50390625" style="1" customWidth="1"/>
    <col min="8" max="8" width="13.875" style="1" customWidth="1"/>
    <col min="9" max="10" width="2.875" style="1" customWidth="1"/>
    <col min="11" max="11" width="5.25390625" style="1" hidden="1" customWidth="1"/>
    <col min="12" max="12" width="10.00390625" style="1" hidden="1" customWidth="1"/>
    <col min="13" max="16" width="10.75390625" style="1" hidden="1" customWidth="1"/>
    <col min="17" max="17" width="8.25390625" style="1" hidden="1" customWidth="1"/>
    <col min="18" max="18" width="1.12109375" style="1" customWidth="1"/>
    <col min="19" max="19" width="15.00390625" style="5" customWidth="1"/>
    <col min="20" max="20" width="2.75390625" style="1" customWidth="1"/>
    <col min="21" max="21" width="7.75390625" style="1" customWidth="1"/>
    <col min="22" max="22" width="3.375" style="1" customWidth="1"/>
    <col min="23" max="23" width="5.50390625" style="1" customWidth="1"/>
    <col min="24" max="24" width="2.625" style="1" customWidth="1"/>
    <col min="25" max="25" width="15.125" style="1" customWidth="1"/>
    <col min="26" max="27" width="3.125" style="1" customWidth="1"/>
    <col min="28" max="28" width="1.625" style="1" customWidth="1"/>
    <col min="29" max="29" width="15.625" style="5" customWidth="1"/>
    <col min="30" max="30" width="2.75390625" style="1" customWidth="1"/>
    <col min="31" max="31" width="7.625" style="1" customWidth="1"/>
    <col min="32" max="32" width="3.375" style="1" customWidth="1"/>
    <col min="33" max="33" width="5.125" style="1" customWidth="1"/>
    <col min="34" max="34" width="2.625" style="1" customWidth="1"/>
    <col min="35" max="35" width="16.625" style="1" customWidth="1"/>
    <col min="36" max="36" width="5.875" style="1" customWidth="1"/>
    <col min="37" max="37" width="0.74609375" style="1" customWidth="1"/>
    <col min="38" max="16384" width="9.00390625" style="1" customWidth="1"/>
  </cols>
  <sheetData>
    <row r="1" spans="1:37" ht="12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2"/>
      <c r="AC1" s="3"/>
      <c r="AD1" s="3"/>
      <c r="AE1" s="3"/>
      <c r="AF1" s="3"/>
      <c r="AG1" s="3"/>
      <c r="AH1" s="3"/>
      <c r="AI1" s="3"/>
      <c r="AJ1" s="4"/>
      <c r="AK1" s="6"/>
    </row>
    <row r="2" spans="1:37" ht="59.25" customHeight="1">
      <c r="A2" s="55"/>
      <c r="B2" s="53"/>
      <c r="C2" s="53"/>
      <c r="D2" s="53"/>
      <c r="E2" s="53"/>
      <c r="F2" s="53"/>
      <c r="G2" s="53"/>
      <c r="H2" s="53"/>
      <c r="I2" s="53"/>
      <c r="J2" s="53"/>
      <c r="K2" s="5"/>
      <c r="L2" s="5"/>
      <c r="M2" s="5"/>
      <c r="N2" s="5"/>
      <c r="O2" s="5"/>
      <c r="P2" s="5"/>
      <c r="Q2" s="5"/>
      <c r="R2" s="6"/>
      <c r="T2" s="5"/>
      <c r="U2" s="5"/>
      <c r="V2" s="5"/>
      <c r="W2" s="5"/>
      <c r="X2" s="5"/>
      <c r="Y2" s="5"/>
      <c r="Z2" s="5"/>
      <c r="AA2" s="5"/>
      <c r="AB2" s="6"/>
      <c r="AD2" s="5"/>
      <c r="AE2" s="5"/>
      <c r="AF2" s="5"/>
      <c r="AG2" s="5"/>
      <c r="AH2" s="5"/>
      <c r="AI2" s="5"/>
      <c r="AJ2" s="7"/>
      <c r="AK2" s="5"/>
    </row>
    <row r="3" spans="1:37" ht="19.5" customHeight="1">
      <c r="A3" s="51" t="s">
        <v>48</v>
      </c>
      <c r="B3" s="52"/>
      <c r="C3" s="53"/>
      <c r="D3" s="54"/>
      <c r="E3" s="52"/>
      <c r="F3" s="53"/>
      <c r="G3" s="53"/>
      <c r="H3" s="52"/>
      <c r="I3" s="53"/>
      <c r="J3" s="53"/>
      <c r="K3" s="5"/>
      <c r="L3" s="5"/>
      <c r="M3" s="5"/>
      <c r="N3" s="5"/>
      <c r="O3" s="5"/>
      <c r="P3" s="5"/>
      <c r="Q3" s="5"/>
      <c r="R3" s="6"/>
      <c r="S3" s="42" t="s">
        <v>49</v>
      </c>
      <c r="T3" s="5"/>
      <c r="U3" s="8"/>
      <c r="V3" s="5"/>
      <c r="W3" s="5"/>
      <c r="X3" s="5"/>
      <c r="Y3" s="5"/>
      <c r="Z3" s="5"/>
      <c r="AA3" s="5"/>
      <c r="AB3" s="6"/>
      <c r="AC3" s="42" t="s">
        <v>50</v>
      </c>
      <c r="AD3" s="5"/>
      <c r="AE3" s="8" t="s">
        <v>29</v>
      </c>
      <c r="AF3" s="5"/>
      <c r="AG3" s="5"/>
      <c r="AH3" s="5"/>
      <c r="AI3" s="5"/>
      <c r="AJ3" s="7"/>
      <c r="AK3" s="5"/>
    </row>
    <row r="4" spans="1:37" ht="9.75" customHeight="1">
      <c r="A4" s="55"/>
      <c r="B4" s="53"/>
      <c r="C4" s="53"/>
      <c r="D4" s="54"/>
      <c r="E4" s="53"/>
      <c r="F4" s="53"/>
      <c r="G4" s="53"/>
      <c r="H4" s="53"/>
      <c r="I4" s="53"/>
      <c r="J4" s="53"/>
      <c r="K4" s="5"/>
      <c r="L4" s="5"/>
      <c r="M4" s="5"/>
      <c r="N4" s="5"/>
      <c r="O4" s="5"/>
      <c r="P4" s="5"/>
      <c r="Q4" s="5"/>
      <c r="R4" s="6"/>
      <c r="T4" s="5"/>
      <c r="U4" s="5"/>
      <c r="V4" s="5"/>
      <c r="W4" s="5"/>
      <c r="X4" s="5"/>
      <c r="Y4" s="5"/>
      <c r="Z4" s="5"/>
      <c r="AA4" s="5"/>
      <c r="AB4" s="6"/>
      <c r="AD4" s="5"/>
      <c r="AE4" s="5"/>
      <c r="AF4" s="5"/>
      <c r="AG4" s="5"/>
      <c r="AH4" s="5"/>
      <c r="AI4" s="5"/>
      <c r="AJ4" s="7"/>
      <c r="AK4" s="5"/>
    </row>
    <row r="5" spans="1:37" ht="17.25">
      <c r="A5" s="55"/>
      <c r="B5" s="56" t="s">
        <v>19</v>
      </c>
      <c r="C5" s="53" t="s">
        <v>35</v>
      </c>
      <c r="D5" s="53"/>
      <c r="E5" s="53"/>
      <c r="F5" s="53"/>
      <c r="G5" s="53"/>
      <c r="H5" s="53"/>
      <c r="I5" s="53"/>
      <c r="J5" s="53"/>
      <c r="K5" s="5"/>
      <c r="L5" s="5"/>
      <c r="M5" s="5"/>
      <c r="N5" s="5"/>
      <c r="O5" s="5"/>
      <c r="P5" s="5"/>
      <c r="Q5" s="5"/>
      <c r="R5" s="6"/>
      <c r="S5" s="9" t="s">
        <v>23</v>
      </c>
      <c r="U5" s="5" t="s">
        <v>35</v>
      </c>
      <c r="V5" s="5"/>
      <c r="W5" s="5"/>
      <c r="X5" s="5"/>
      <c r="Y5" s="5"/>
      <c r="Z5" s="5"/>
      <c r="AA5" s="5"/>
      <c r="AB5" s="6"/>
      <c r="AC5" s="9" t="s">
        <v>23</v>
      </c>
      <c r="AE5" s="5" t="s">
        <v>35</v>
      </c>
      <c r="AF5" s="5"/>
      <c r="AG5" s="5"/>
      <c r="AH5" s="5"/>
      <c r="AI5" s="5"/>
      <c r="AJ5" s="7"/>
      <c r="AK5" s="5"/>
    </row>
    <row r="6" spans="1:37" ht="18" customHeight="1">
      <c r="A6" s="55"/>
      <c r="B6" s="53" t="s">
        <v>7</v>
      </c>
      <c r="C6" s="53"/>
      <c r="D6" s="53"/>
      <c r="E6" s="53"/>
      <c r="F6" s="53"/>
      <c r="G6" s="53"/>
      <c r="H6" s="53"/>
      <c r="I6" s="53"/>
      <c r="J6" s="53"/>
      <c r="K6" s="30"/>
      <c r="L6" s="5"/>
      <c r="M6" s="5"/>
      <c r="N6" s="5"/>
      <c r="O6" s="5"/>
      <c r="P6" s="5"/>
      <c r="Q6" s="5"/>
      <c r="R6" s="6"/>
      <c r="S6" s="5" t="s">
        <v>24</v>
      </c>
      <c r="T6" s="5"/>
      <c r="U6" s="5"/>
      <c r="V6" s="5"/>
      <c r="W6" s="5"/>
      <c r="X6" s="5"/>
      <c r="Y6" s="5"/>
      <c r="Z6" s="5"/>
      <c r="AA6" s="5"/>
      <c r="AB6" s="6"/>
      <c r="AC6" s="5" t="s">
        <v>24</v>
      </c>
      <c r="AD6" s="5"/>
      <c r="AE6" s="5"/>
      <c r="AF6" s="5"/>
      <c r="AG6" s="5"/>
      <c r="AH6" s="5"/>
      <c r="AI6" s="5"/>
      <c r="AJ6" s="7"/>
      <c r="AK6" s="5"/>
    </row>
    <row r="7" spans="1:37" ht="18" customHeight="1">
      <c r="A7" s="55"/>
      <c r="B7" s="53"/>
      <c r="C7" s="53"/>
      <c r="D7" s="53"/>
      <c r="E7" s="53"/>
      <c r="F7" s="53"/>
      <c r="G7" s="53"/>
      <c r="H7" s="53"/>
      <c r="I7" s="53"/>
      <c r="J7" s="53"/>
      <c r="K7" s="30"/>
      <c r="L7" s="5"/>
      <c r="M7" s="5"/>
      <c r="N7" s="5"/>
      <c r="O7" s="5"/>
      <c r="P7" s="5"/>
      <c r="Q7" s="5"/>
      <c r="R7" s="6"/>
      <c r="T7" s="5"/>
      <c r="U7" s="5"/>
      <c r="V7" s="5"/>
      <c r="W7" s="5"/>
      <c r="X7" s="5"/>
      <c r="Y7" s="5"/>
      <c r="Z7" s="5"/>
      <c r="AA7" s="5"/>
      <c r="AB7" s="6"/>
      <c r="AD7" s="5"/>
      <c r="AE7" s="5"/>
      <c r="AF7" s="5"/>
      <c r="AG7" s="5"/>
      <c r="AH7" s="5"/>
      <c r="AI7" s="5"/>
      <c r="AJ7" s="7"/>
      <c r="AK7" s="5"/>
    </row>
    <row r="8" spans="1:37" ht="18" customHeight="1" thickBot="1">
      <c r="A8" s="55"/>
      <c r="B8" s="57" t="s">
        <v>17</v>
      </c>
      <c r="C8" s="58"/>
      <c r="D8" s="59"/>
      <c r="E8" s="58"/>
      <c r="F8" s="60"/>
      <c r="G8" s="58"/>
      <c r="H8" s="61" t="s">
        <v>14</v>
      </c>
      <c r="I8" s="58"/>
      <c r="J8" s="58"/>
      <c r="K8" s="34" t="s">
        <v>3</v>
      </c>
      <c r="L8" s="33" t="s">
        <v>18</v>
      </c>
      <c r="M8" s="31"/>
      <c r="N8" s="27"/>
      <c r="O8" s="27"/>
      <c r="P8" s="27"/>
      <c r="Q8" s="27"/>
      <c r="R8" s="43"/>
      <c r="S8" s="12" t="s">
        <v>13</v>
      </c>
      <c r="T8" s="5"/>
      <c r="U8" s="5"/>
      <c r="V8" s="5"/>
      <c r="W8" s="5"/>
      <c r="X8" s="5"/>
      <c r="Y8" s="16" t="s">
        <v>14</v>
      </c>
      <c r="Z8" s="5"/>
      <c r="AA8" s="5"/>
      <c r="AB8" s="6"/>
      <c r="AC8" s="12" t="s">
        <v>13</v>
      </c>
      <c r="AD8" s="5"/>
      <c r="AE8" s="5"/>
      <c r="AF8" s="5"/>
      <c r="AG8" s="5"/>
      <c r="AH8" s="5"/>
      <c r="AI8" s="16" t="s">
        <v>14</v>
      </c>
      <c r="AJ8" s="7"/>
      <c r="AK8" s="5"/>
    </row>
    <row r="9" spans="1:37" ht="33.75" customHeight="1" thickTop="1">
      <c r="A9" s="62" t="s">
        <v>16</v>
      </c>
      <c r="B9" s="94" t="s">
        <v>60</v>
      </c>
      <c r="C9" s="65" t="s">
        <v>0</v>
      </c>
      <c r="D9" s="95" t="s">
        <v>34</v>
      </c>
      <c r="E9" s="65" t="s">
        <v>1</v>
      </c>
      <c r="F9" s="67">
        <v>0.07</v>
      </c>
      <c r="G9" s="65" t="s">
        <v>2</v>
      </c>
      <c r="H9" s="68">
        <v>401506</v>
      </c>
      <c r="I9" s="69" t="s">
        <v>6</v>
      </c>
      <c r="J9" s="69"/>
      <c r="K9" s="96"/>
      <c r="L9" s="96"/>
      <c r="M9" s="28" t="str">
        <f>IF(L9="","0",IF(K9&gt;64,IF(L9&gt;=150000,150000,L9),0))</f>
        <v>0</v>
      </c>
      <c r="N9" s="28" t="e">
        <f aca="true" t="shared" si="0" ref="N9:N17">IF(B9-M9&lt;=0,0,B9-M9)</f>
        <v>#VALUE!</v>
      </c>
      <c r="O9" s="28" t="e">
        <f>IF(N9-P9&lt;0,0,N9-P9)</f>
        <v>#VALUE!</v>
      </c>
      <c r="P9" s="28">
        <v>0</v>
      </c>
      <c r="Q9" s="28" t="e">
        <f aca="true" t="shared" si="1" ref="Q9:Q17">IF(B9-P9&lt;=0,0,B9-P9)</f>
        <v>#VALUE!</v>
      </c>
      <c r="R9" s="44"/>
      <c r="S9" s="97" t="s">
        <v>60</v>
      </c>
      <c r="T9" s="12" t="s">
        <v>0</v>
      </c>
      <c r="U9" s="17" t="s">
        <v>34</v>
      </c>
      <c r="V9" s="12" t="s">
        <v>1</v>
      </c>
      <c r="W9" s="11">
        <v>0.011</v>
      </c>
      <c r="X9" s="12" t="s">
        <v>2</v>
      </c>
      <c r="Y9" s="13">
        <v>63094</v>
      </c>
      <c r="Z9" s="14" t="s">
        <v>6</v>
      </c>
      <c r="AA9" s="14"/>
      <c r="AB9" s="46"/>
      <c r="AC9" s="97" t="s">
        <v>60</v>
      </c>
      <c r="AD9" s="12" t="s">
        <v>0</v>
      </c>
      <c r="AE9" s="17" t="s">
        <v>34</v>
      </c>
      <c r="AF9" s="12" t="s">
        <v>1</v>
      </c>
      <c r="AG9" s="36">
        <v>0.0136</v>
      </c>
      <c r="AH9" s="12" t="s">
        <v>2</v>
      </c>
      <c r="AI9" s="13">
        <v>78007</v>
      </c>
      <c r="AJ9" s="91" t="s">
        <v>6</v>
      </c>
      <c r="AK9" s="5"/>
    </row>
    <row r="10" spans="1:37" ht="33.75" customHeight="1">
      <c r="A10" s="62" t="s">
        <v>37</v>
      </c>
      <c r="B10" s="98" t="s">
        <v>33</v>
      </c>
      <c r="C10" s="65" t="s">
        <v>0</v>
      </c>
      <c r="D10" s="95" t="s">
        <v>34</v>
      </c>
      <c r="E10" s="65" t="s">
        <v>1</v>
      </c>
      <c r="F10" s="67">
        <v>0.07</v>
      </c>
      <c r="G10" s="65" t="s">
        <v>2</v>
      </c>
      <c r="H10" s="68">
        <v>0</v>
      </c>
      <c r="I10" s="69" t="s">
        <v>6</v>
      </c>
      <c r="J10" s="69"/>
      <c r="K10" s="99"/>
      <c r="L10" s="99"/>
      <c r="M10" s="28" t="str">
        <f aca="true" t="shared" si="2" ref="M10:M17">IF(L10="","0",IF(K10&gt;64,IF(L10&gt;=150000,150000,L10),0))</f>
        <v>0</v>
      </c>
      <c r="N10" s="28" t="e">
        <f t="shared" si="0"/>
        <v>#VALUE!</v>
      </c>
      <c r="O10" s="28" t="e">
        <f aca="true" t="shared" si="3" ref="O10:O17">IF(N10-P10&lt;0,0,N10-P10)</f>
        <v>#VALUE!</v>
      </c>
      <c r="P10" s="28">
        <v>0</v>
      </c>
      <c r="Q10" s="28" t="e">
        <f t="shared" si="1"/>
        <v>#VALUE!</v>
      </c>
      <c r="R10" s="44"/>
      <c r="S10" s="97" t="s">
        <v>61</v>
      </c>
      <c r="T10" s="12" t="s">
        <v>0</v>
      </c>
      <c r="U10" s="17" t="s">
        <v>34</v>
      </c>
      <c r="V10" s="12" t="s">
        <v>1</v>
      </c>
      <c r="W10" s="11">
        <v>0.011</v>
      </c>
      <c r="X10" s="12" t="s">
        <v>2</v>
      </c>
      <c r="Y10" s="13">
        <v>0</v>
      </c>
      <c r="Z10" s="15" t="s">
        <v>6</v>
      </c>
      <c r="AA10" s="15"/>
      <c r="AB10" s="46"/>
      <c r="AC10" s="97" t="s">
        <v>61</v>
      </c>
      <c r="AD10" s="12" t="s">
        <v>0</v>
      </c>
      <c r="AE10" s="17" t="s">
        <v>34</v>
      </c>
      <c r="AF10" s="12" t="s">
        <v>1</v>
      </c>
      <c r="AG10" s="36">
        <v>0.0136</v>
      </c>
      <c r="AH10" s="12" t="s">
        <v>2</v>
      </c>
      <c r="AI10" s="13">
        <v>0</v>
      </c>
      <c r="AJ10" s="40" t="s">
        <v>6</v>
      </c>
      <c r="AK10" s="5"/>
    </row>
    <row r="11" spans="1:37" ht="33.75" customHeight="1">
      <c r="A11" s="62" t="s">
        <v>38</v>
      </c>
      <c r="B11" s="94" t="s">
        <v>61</v>
      </c>
      <c r="C11" s="65" t="s">
        <v>0</v>
      </c>
      <c r="D11" s="110" t="s">
        <v>34</v>
      </c>
      <c r="E11" s="65" t="s">
        <v>1</v>
      </c>
      <c r="F11" s="67">
        <v>0.07</v>
      </c>
      <c r="G11" s="65" t="s">
        <v>2</v>
      </c>
      <c r="H11" s="68">
        <v>0</v>
      </c>
      <c r="I11" s="69" t="s">
        <v>6</v>
      </c>
      <c r="J11" s="69"/>
      <c r="K11" s="99"/>
      <c r="L11" s="99"/>
      <c r="M11" s="28" t="str">
        <f t="shared" si="2"/>
        <v>0</v>
      </c>
      <c r="N11" s="28" t="e">
        <f t="shared" si="0"/>
        <v>#VALUE!</v>
      </c>
      <c r="O11" s="28" t="e">
        <f t="shared" si="3"/>
        <v>#VALUE!</v>
      </c>
      <c r="P11" s="28">
        <v>0</v>
      </c>
      <c r="Q11" s="28" t="e">
        <f t="shared" si="1"/>
        <v>#VALUE!</v>
      </c>
      <c r="R11" s="44"/>
      <c r="S11" s="97" t="s">
        <v>61</v>
      </c>
      <c r="T11" s="12" t="s">
        <v>0</v>
      </c>
      <c r="U11" s="17" t="s">
        <v>34</v>
      </c>
      <c r="V11" s="12" t="s">
        <v>1</v>
      </c>
      <c r="W11" s="11">
        <v>0.011</v>
      </c>
      <c r="X11" s="12" t="s">
        <v>2</v>
      </c>
      <c r="Y11" s="13">
        <v>0</v>
      </c>
      <c r="Z11" s="15" t="s">
        <v>6</v>
      </c>
      <c r="AA11" s="15"/>
      <c r="AB11" s="46"/>
      <c r="AC11" s="97" t="s">
        <v>77</v>
      </c>
      <c r="AD11" s="12" t="s">
        <v>0</v>
      </c>
      <c r="AE11" s="17" t="s">
        <v>34</v>
      </c>
      <c r="AF11" s="12" t="s">
        <v>1</v>
      </c>
      <c r="AG11" s="36">
        <v>0.0136</v>
      </c>
      <c r="AH11" s="12" t="s">
        <v>2</v>
      </c>
      <c r="AI11" s="13"/>
      <c r="AJ11" s="40" t="s">
        <v>6</v>
      </c>
      <c r="AK11" s="5"/>
    </row>
    <row r="12" spans="1:37" ht="33.75" customHeight="1">
      <c r="A12" s="62" t="s">
        <v>38</v>
      </c>
      <c r="B12" s="94" t="s">
        <v>61</v>
      </c>
      <c r="C12" s="65" t="s">
        <v>0</v>
      </c>
      <c r="D12" s="110" t="s">
        <v>34</v>
      </c>
      <c r="E12" s="65" t="s">
        <v>1</v>
      </c>
      <c r="F12" s="67">
        <v>0.07</v>
      </c>
      <c r="G12" s="65" t="s">
        <v>2</v>
      </c>
      <c r="H12" s="68">
        <v>0</v>
      </c>
      <c r="I12" s="69" t="s">
        <v>6</v>
      </c>
      <c r="J12" s="69"/>
      <c r="K12" s="99"/>
      <c r="L12" s="99"/>
      <c r="M12" s="28" t="str">
        <f t="shared" si="2"/>
        <v>0</v>
      </c>
      <c r="N12" s="28" t="e">
        <f t="shared" si="0"/>
        <v>#VALUE!</v>
      </c>
      <c r="O12" s="28" t="e">
        <f t="shared" si="3"/>
        <v>#VALUE!</v>
      </c>
      <c r="P12" s="28">
        <v>0</v>
      </c>
      <c r="Q12" s="28" t="e">
        <f t="shared" si="1"/>
        <v>#VALUE!</v>
      </c>
      <c r="R12" s="44"/>
      <c r="S12" s="97" t="s">
        <v>61</v>
      </c>
      <c r="T12" s="12" t="s">
        <v>0</v>
      </c>
      <c r="U12" s="17" t="s">
        <v>34</v>
      </c>
      <c r="V12" s="12" t="s">
        <v>1</v>
      </c>
      <c r="W12" s="11">
        <v>0.011</v>
      </c>
      <c r="X12" s="12" t="s">
        <v>2</v>
      </c>
      <c r="Y12" s="13">
        <v>0</v>
      </c>
      <c r="Z12" s="15" t="s">
        <v>6</v>
      </c>
      <c r="AA12" s="15"/>
      <c r="AB12" s="46"/>
      <c r="AC12" s="97" t="s">
        <v>78</v>
      </c>
      <c r="AD12" s="12" t="s">
        <v>0</v>
      </c>
      <c r="AE12" s="17" t="s">
        <v>34</v>
      </c>
      <c r="AF12" s="12" t="s">
        <v>1</v>
      </c>
      <c r="AG12" s="36">
        <v>0.0136</v>
      </c>
      <c r="AH12" s="12" t="s">
        <v>2</v>
      </c>
      <c r="AI12" s="13"/>
      <c r="AJ12" s="40" t="s">
        <v>6</v>
      </c>
      <c r="AK12" s="5"/>
    </row>
    <row r="13" spans="1:37" ht="18" customHeight="1" hidden="1" thickBot="1" thickTop="1">
      <c r="A13" s="63" t="s">
        <v>9</v>
      </c>
      <c r="B13" s="64"/>
      <c r="C13" s="65" t="s">
        <v>0</v>
      </c>
      <c r="D13" s="66">
        <v>330000</v>
      </c>
      <c r="E13" s="65" t="s">
        <v>1</v>
      </c>
      <c r="F13" s="67">
        <v>0.07</v>
      </c>
      <c r="G13" s="65" t="s">
        <v>2</v>
      </c>
      <c r="H13" s="68" t="str">
        <f>IF(Q13-330000&gt;0,((Q13-330000)*F13),"0")</f>
        <v>0</v>
      </c>
      <c r="I13" s="69" t="s">
        <v>6</v>
      </c>
      <c r="J13" s="69"/>
      <c r="K13" s="37"/>
      <c r="L13" s="37"/>
      <c r="M13" s="28" t="str">
        <f t="shared" si="2"/>
        <v>0</v>
      </c>
      <c r="N13" s="28">
        <f t="shared" si="0"/>
        <v>0</v>
      </c>
      <c r="O13" s="28">
        <f t="shared" si="3"/>
        <v>0</v>
      </c>
      <c r="P13" s="28">
        <v>0</v>
      </c>
      <c r="Q13" s="28">
        <f t="shared" si="1"/>
        <v>0</v>
      </c>
      <c r="R13" s="44"/>
      <c r="S13" s="10">
        <f>B13</f>
        <v>0</v>
      </c>
      <c r="T13" s="12" t="s">
        <v>0</v>
      </c>
      <c r="U13" s="10">
        <v>330000</v>
      </c>
      <c r="V13" s="12" t="s">
        <v>1</v>
      </c>
      <c r="W13" s="11">
        <v>0.011</v>
      </c>
      <c r="X13" s="12" t="s">
        <v>2</v>
      </c>
      <c r="Y13" s="13" t="str">
        <f>IF(S13-330000&gt;0,((S13-330000)*W13),"0")</f>
        <v>0</v>
      </c>
      <c r="Z13" s="15" t="s">
        <v>6</v>
      </c>
      <c r="AA13" s="15"/>
      <c r="AB13" s="46"/>
      <c r="AC13" s="10">
        <f>B13</f>
        <v>0</v>
      </c>
      <c r="AD13" s="12" t="s">
        <v>0</v>
      </c>
      <c r="AE13" s="10">
        <v>330000</v>
      </c>
      <c r="AF13" s="12" t="s">
        <v>1</v>
      </c>
      <c r="AG13" s="36">
        <v>0.0136</v>
      </c>
      <c r="AH13" s="12" t="s">
        <v>2</v>
      </c>
      <c r="AI13" s="13" t="str">
        <f>IF(K13&gt;39,IF(K13&lt;65,IF(AC13-330000&gt;0,((AC13-330000)*AG13),"0"),"0"),"0")</f>
        <v>0</v>
      </c>
      <c r="AJ13" s="40" t="s">
        <v>6</v>
      </c>
      <c r="AK13" s="5"/>
    </row>
    <row r="14" spans="1:37" ht="18" customHeight="1" hidden="1" thickBot="1" thickTop="1">
      <c r="A14" s="63" t="s">
        <v>10</v>
      </c>
      <c r="B14" s="70"/>
      <c r="C14" s="65" t="s">
        <v>0</v>
      </c>
      <c r="D14" s="66">
        <v>330000</v>
      </c>
      <c r="E14" s="65" t="s">
        <v>1</v>
      </c>
      <c r="F14" s="67">
        <v>0.07</v>
      </c>
      <c r="G14" s="65" t="s">
        <v>2</v>
      </c>
      <c r="H14" s="68" t="str">
        <f>IF(Q14-330000&gt;0,((Q14-330000)*F14),"0")</f>
        <v>0</v>
      </c>
      <c r="I14" s="69" t="s">
        <v>6</v>
      </c>
      <c r="J14" s="69"/>
      <c r="K14" s="32"/>
      <c r="L14" s="32"/>
      <c r="M14" s="28" t="str">
        <f t="shared" si="2"/>
        <v>0</v>
      </c>
      <c r="N14" s="28">
        <f t="shared" si="0"/>
        <v>0</v>
      </c>
      <c r="O14" s="28">
        <f t="shared" si="3"/>
        <v>0</v>
      </c>
      <c r="P14" s="28">
        <v>0</v>
      </c>
      <c r="Q14" s="28">
        <f t="shared" si="1"/>
        <v>0</v>
      </c>
      <c r="R14" s="44"/>
      <c r="S14" s="10">
        <f>B14</f>
        <v>0</v>
      </c>
      <c r="T14" s="12" t="s">
        <v>0</v>
      </c>
      <c r="U14" s="10">
        <v>330000</v>
      </c>
      <c r="V14" s="12" t="s">
        <v>1</v>
      </c>
      <c r="W14" s="11">
        <v>0.011</v>
      </c>
      <c r="X14" s="12" t="s">
        <v>2</v>
      </c>
      <c r="Y14" s="13" t="str">
        <f>IF(S14-330000&gt;0,((S14-330000)*W14),"0")</f>
        <v>0</v>
      </c>
      <c r="Z14" s="15" t="s">
        <v>6</v>
      </c>
      <c r="AA14" s="15"/>
      <c r="AB14" s="46"/>
      <c r="AC14" s="10">
        <f>B14</f>
        <v>0</v>
      </c>
      <c r="AD14" s="12" t="s">
        <v>0</v>
      </c>
      <c r="AE14" s="10">
        <v>330000</v>
      </c>
      <c r="AF14" s="12" t="s">
        <v>1</v>
      </c>
      <c r="AG14" s="36">
        <v>0.0136</v>
      </c>
      <c r="AH14" s="12" t="s">
        <v>2</v>
      </c>
      <c r="AI14" s="13" t="str">
        <f>IF(K14&gt;39,IF(K14&lt;65,IF(AC14-330000&gt;0,((AC14-330000)*AG14),"0"),"0"),"0")</f>
        <v>0</v>
      </c>
      <c r="AJ14" s="40" t="s">
        <v>6</v>
      </c>
      <c r="AK14" s="5"/>
    </row>
    <row r="15" spans="1:37" ht="18" customHeight="1" hidden="1" thickBot="1" thickTop="1">
      <c r="A15" s="63" t="s">
        <v>11</v>
      </c>
      <c r="B15" s="70"/>
      <c r="C15" s="65" t="s">
        <v>0</v>
      </c>
      <c r="D15" s="66">
        <v>330000</v>
      </c>
      <c r="E15" s="65" t="s">
        <v>1</v>
      </c>
      <c r="F15" s="67">
        <v>0.07</v>
      </c>
      <c r="G15" s="65" t="s">
        <v>2</v>
      </c>
      <c r="H15" s="68" t="str">
        <f>IF(Q15-330000&gt;0,((Q15-330000)*F15),"0")</f>
        <v>0</v>
      </c>
      <c r="I15" s="69" t="s">
        <v>6</v>
      </c>
      <c r="J15" s="69"/>
      <c r="K15" s="32"/>
      <c r="L15" s="32"/>
      <c r="M15" s="28" t="str">
        <f t="shared" si="2"/>
        <v>0</v>
      </c>
      <c r="N15" s="28">
        <f t="shared" si="0"/>
        <v>0</v>
      </c>
      <c r="O15" s="28">
        <f t="shared" si="3"/>
        <v>0</v>
      </c>
      <c r="P15" s="28">
        <v>0</v>
      </c>
      <c r="Q15" s="28">
        <f t="shared" si="1"/>
        <v>0</v>
      </c>
      <c r="R15" s="44"/>
      <c r="S15" s="10">
        <f>B15</f>
        <v>0</v>
      </c>
      <c r="T15" s="12" t="s">
        <v>0</v>
      </c>
      <c r="U15" s="10">
        <v>330000</v>
      </c>
      <c r="V15" s="12" t="s">
        <v>1</v>
      </c>
      <c r="W15" s="11">
        <v>0.011</v>
      </c>
      <c r="X15" s="12" t="s">
        <v>2</v>
      </c>
      <c r="Y15" s="13" t="str">
        <f>IF(S15-330000&gt;0,((S15-330000)*W15),"0")</f>
        <v>0</v>
      </c>
      <c r="Z15" s="15" t="s">
        <v>6</v>
      </c>
      <c r="AA15" s="15"/>
      <c r="AB15" s="46"/>
      <c r="AC15" s="10">
        <f>B15</f>
        <v>0</v>
      </c>
      <c r="AD15" s="12" t="s">
        <v>0</v>
      </c>
      <c r="AE15" s="10">
        <v>330000</v>
      </c>
      <c r="AF15" s="12" t="s">
        <v>1</v>
      </c>
      <c r="AG15" s="36">
        <v>0.0136</v>
      </c>
      <c r="AH15" s="12" t="s">
        <v>2</v>
      </c>
      <c r="AI15" s="13" t="str">
        <f>IF(K15&gt;39,IF(K15&lt;65,IF(AC15-330000&gt;0,((AC15-330000)*AG15),"0"),"0"),"0")</f>
        <v>0</v>
      </c>
      <c r="AJ15" s="40" t="s">
        <v>6</v>
      </c>
      <c r="AK15" s="5"/>
    </row>
    <row r="16" spans="1:37" ht="18" customHeight="1" hidden="1" thickBot="1" thickTop="1">
      <c r="A16" s="63" t="s">
        <v>12</v>
      </c>
      <c r="B16" s="70"/>
      <c r="C16" s="65" t="s">
        <v>0</v>
      </c>
      <c r="D16" s="66">
        <v>330000</v>
      </c>
      <c r="E16" s="65" t="s">
        <v>1</v>
      </c>
      <c r="F16" s="67">
        <v>0.07</v>
      </c>
      <c r="G16" s="65" t="s">
        <v>2</v>
      </c>
      <c r="H16" s="68" t="str">
        <f>IF(Q16-330000&gt;0,((Q16-330000)*F16),"0")</f>
        <v>0</v>
      </c>
      <c r="I16" s="69" t="s">
        <v>6</v>
      </c>
      <c r="J16" s="69"/>
      <c r="K16" s="32"/>
      <c r="L16" s="32"/>
      <c r="M16" s="28" t="str">
        <f t="shared" si="2"/>
        <v>0</v>
      </c>
      <c r="N16" s="28">
        <f t="shared" si="0"/>
        <v>0</v>
      </c>
      <c r="O16" s="28">
        <f t="shared" si="3"/>
        <v>0</v>
      </c>
      <c r="P16" s="28">
        <v>0</v>
      </c>
      <c r="Q16" s="28">
        <f t="shared" si="1"/>
        <v>0</v>
      </c>
      <c r="R16" s="44"/>
      <c r="S16" s="10">
        <f>B16</f>
        <v>0</v>
      </c>
      <c r="T16" s="12" t="s">
        <v>0</v>
      </c>
      <c r="U16" s="10">
        <v>330000</v>
      </c>
      <c r="V16" s="12" t="s">
        <v>1</v>
      </c>
      <c r="W16" s="11">
        <v>0.011</v>
      </c>
      <c r="X16" s="12" t="s">
        <v>2</v>
      </c>
      <c r="Y16" s="13" t="str">
        <f>IF(S16-330000&gt;0,((S16-330000)*W16),"0")</f>
        <v>0</v>
      </c>
      <c r="Z16" s="15" t="s">
        <v>6</v>
      </c>
      <c r="AA16" s="15"/>
      <c r="AB16" s="46"/>
      <c r="AC16" s="10">
        <f>B16</f>
        <v>0</v>
      </c>
      <c r="AD16" s="12" t="s">
        <v>0</v>
      </c>
      <c r="AE16" s="10">
        <v>330000</v>
      </c>
      <c r="AF16" s="12" t="s">
        <v>1</v>
      </c>
      <c r="AG16" s="36">
        <v>0.0136</v>
      </c>
      <c r="AH16" s="12" t="s">
        <v>2</v>
      </c>
      <c r="AI16" s="13" t="str">
        <f>IF(K16&gt;39,IF(K16&lt;65,IF(AC16-330000&gt;0,((AC16-330000)*AG16),"0"),"0"),"0")</f>
        <v>0</v>
      </c>
      <c r="AJ16" s="40" t="s">
        <v>6</v>
      </c>
      <c r="AK16" s="5"/>
    </row>
    <row r="17" spans="1:37" ht="18" customHeight="1" hidden="1" thickBot="1" thickTop="1">
      <c r="A17" s="71" t="s">
        <v>16</v>
      </c>
      <c r="B17" s="70">
        <v>0</v>
      </c>
      <c r="C17" s="72"/>
      <c r="D17" s="66"/>
      <c r="E17" s="65"/>
      <c r="F17" s="67"/>
      <c r="G17" s="65"/>
      <c r="H17" s="73"/>
      <c r="I17" s="69"/>
      <c r="J17" s="69"/>
      <c r="K17" s="32"/>
      <c r="L17" s="32"/>
      <c r="M17" s="28" t="str">
        <f t="shared" si="2"/>
        <v>0</v>
      </c>
      <c r="N17" s="28">
        <f t="shared" si="0"/>
        <v>0</v>
      </c>
      <c r="O17" s="28">
        <f t="shared" si="3"/>
        <v>0</v>
      </c>
      <c r="P17" s="28">
        <v>0</v>
      </c>
      <c r="Q17" s="28">
        <f t="shared" si="1"/>
        <v>0</v>
      </c>
      <c r="R17" s="44"/>
      <c r="T17" s="5"/>
      <c r="U17" s="5"/>
      <c r="V17" s="5"/>
      <c r="W17" s="5"/>
      <c r="X17" s="5"/>
      <c r="Y17" s="16"/>
      <c r="Z17" s="5"/>
      <c r="AA17" s="5"/>
      <c r="AB17" s="6"/>
      <c r="AD17" s="5"/>
      <c r="AE17" s="5"/>
      <c r="AF17" s="5"/>
      <c r="AG17" s="5"/>
      <c r="AH17" s="5"/>
      <c r="AI17" s="16"/>
      <c r="AJ17" s="7"/>
      <c r="AK17" s="5"/>
    </row>
    <row r="18" spans="1:37" ht="18" customHeight="1" hidden="1" thickTop="1">
      <c r="A18" s="74"/>
      <c r="B18" s="66"/>
      <c r="C18" s="65"/>
      <c r="D18" s="66"/>
      <c r="E18" s="65"/>
      <c r="F18" s="67"/>
      <c r="G18" s="65"/>
      <c r="H18" s="73"/>
      <c r="I18" s="69"/>
      <c r="J18" s="69"/>
      <c r="K18" s="26"/>
      <c r="L18" s="26"/>
      <c r="M18" s="28"/>
      <c r="N18" s="28"/>
      <c r="O18" s="28"/>
      <c r="P18" s="28"/>
      <c r="Q18" s="28"/>
      <c r="R18" s="44"/>
      <c r="T18" s="5"/>
      <c r="U18" s="5"/>
      <c r="V18" s="5"/>
      <c r="W18" s="5"/>
      <c r="X18" s="5"/>
      <c r="Y18" s="16"/>
      <c r="Z18" s="5"/>
      <c r="AA18" s="5"/>
      <c r="AB18" s="6"/>
      <c r="AD18" s="5"/>
      <c r="AE18" s="5"/>
      <c r="AF18" s="5"/>
      <c r="AG18" s="5"/>
      <c r="AH18" s="5"/>
      <c r="AI18" s="16"/>
      <c r="AJ18" s="7"/>
      <c r="AK18" s="5"/>
    </row>
    <row r="19" spans="1:37" ht="18" customHeight="1" hidden="1">
      <c r="A19" s="55"/>
      <c r="B19" s="75"/>
      <c r="C19" s="53"/>
      <c r="D19" s="53"/>
      <c r="E19" s="53"/>
      <c r="F19" s="53"/>
      <c r="G19" s="53"/>
      <c r="H19" s="76">
        <f>SUM(H9:H16)</f>
        <v>401506</v>
      </c>
      <c r="I19" s="53"/>
      <c r="J19" s="53"/>
      <c r="K19" s="5"/>
      <c r="L19" s="5"/>
      <c r="M19" s="26">
        <f>SUM(M9:M16)</f>
        <v>0</v>
      </c>
      <c r="N19" s="26"/>
      <c r="O19" s="26"/>
      <c r="P19" s="26"/>
      <c r="Q19" s="26"/>
      <c r="R19" s="45"/>
      <c r="T19" s="5"/>
      <c r="U19" s="5"/>
      <c r="V19" s="5"/>
      <c r="W19" s="5"/>
      <c r="X19" s="5"/>
      <c r="Y19" s="29">
        <f>SUM(Y9:Y16)</f>
        <v>63094</v>
      </c>
      <c r="Z19" s="5"/>
      <c r="AA19" s="5"/>
      <c r="AB19" s="6"/>
      <c r="AD19" s="5"/>
      <c r="AE19" s="5"/>
      <c r="AF19" s="5"/>
      <c r="AG19" s="5"/>
      <c r="AH19" s="5"/>
      <c r="AI19" s="29">
        <f>SUM(AI9:AI16)</f>
        <v>78007</v>
      </c>
      <c r="AJ19" s="7"/>
      <c r="AK19" s="5"/>
    </row>
    <row r="20" spans="1:37" ht="18" customHeight="1">
      <c r="A20" s="55"/>
      <c r="B20" s="56" t="s">
        <v>20</v>
      </c>
      <c r="C20" s="53"/>
      <c r="D20" s="53"/>
      <c r="E20" s="53"/>
      <c r="F20" s="53"/>
      <c r="G20" s="53"/>
      <c r="H20" s="77"/>
      <c r="I20" s="53"/>
      <c r="J20" s="53"/>
      <c r="K20" s="5"/>
      <c r="L20" s="5"/>
      <c r="M20" s="5"/>
      <c r="N20" s="5"/>
      <c r="O20" s="5"/>
      <c r="P20" s="5"/>
      <c r="Q20" s="5"/>
      <c r="R20" s="6"/>
      <c r="S20" s="9" t="s">
        <v>26</v>
      </c>
      <c r="T20" s="5"/>
      <c r="U20" s="5"/>
      <c r="V20" s="5"/>
      <c r="W20" s="5"/>
      <c r="X20" s="5"/>
      <c r="Y20" s="16"/>
      <c r="Z20" s="5"/>
      <c r="AA20" s="5"/>
      <c r="AB20" s="6"/>
      <c r="AC20" s="9" t="s">
        <v>26</v>
      </c>
      <c r="AD20" s="5"/>
      <c r="AE20" s="5"/>
      <c r="AF20" s="5"/>
      <c r="AG20" s="5"/>
      <c r="AH20" s="5"/>
      <c r="AI20" s="16"/>
      <c r="AJ20" s="7"/>
      <c r="AK20" s="5"/>
    </row>
    <row r="21" spans="1:37" ht="18" customHeight="1">
      <c r="A21" s="55"/>
      <c r="B21" s="53" t="s">
        <v>15</v>
      </c>
      <c r="C21" s="53"/>
      <c r="D21" s="53"/>
      <c r="E21" s="53"/>
      <c r="F21" s="53"/>
      <c r="G21" s="53"/>
      <c r="H21" s="77"/>
      <c r="I21" s="53"/>
      <c r="J21" s="53"/>
      <c r="K21" s="5"/>
      <c r="L21" s="5"/>
      <c r="M21" s="5"/>
      <c r="N21" s="5"/>
      <c r="O21" s="5"/>
      <c r="P21" s="5"/>
      <c r="Q21" s="5"/>
      <c r="R21" s="6"/>
      <c r="S21" s="5" t="s">
        <v>25</v>
      </c>
      <c r="T21" s="5"/>
      <c r="U21" s="5"/>
      <c r="V21" s="5"/>
      <c r="W21" s="5"/>
      <c r="X21" s="5"/>
      <c r="Y21" s="16"/>
      <c r="Z21" s="5"/>
      <c r="AA21" s="5"/>
      <c r="AB21" s="6"/>
      <c r="AC21" s="5" t="s">
        <v>27</v>
      </c>
      <c r="AD21" s="5"/>
      <c r="AE21" s="5"/>
      <c r="AF21" s="5"/>
      <c r="AG21" s="5"/>
      <c r="AH21" s="5"/>
      <c r="AI21" s="16"/>
      <c r="AJ21" s="7"/>
      <c r="AK21" s="5"/>
    </row>
    <row r="22" spans="1:37" ht="39" customHeight="1">
      <c r="A22" s="55"/>
      <c r="B22" s="83" t="s">
        <v>51</v>
      </c>
      <c r="C22" s="53" t="s">
        <v>1</v>
      </c>
      <c r="D22" s="66">
        <v>9500</v>
      </c>
      <c r="E22" s="53"/>
      <c r="F22" s="53"/>
      <c r="G22" s="53" t="s">
        <v>4</v>
      </c>
      <c r="H22" s="68">
        <v>38000</v>
      </c>
      <c r="I22" s="69" t="s">
        <v>6</v>
      </c>
      <c r="J22" s="69"/>
      <c r="K22" s="5"/>
      <c r="L22" s="7"/>
      <c r="M22" s="5"/>
      <c r="N22" s="5"/>
      <c r="O22" s="5"/>
      <c r="P22" s="5"/>
      <c r="Q22" s="5"/>
      <c r="R22" s="6"/>
      <c r="S22" s="16" t="s">
        <v>64</v>
      </c>
      <c r="T22" s="5" t="s">
        <v>1</v>
      </c>
      <c r="U22" s="10">
        <v>10000</v>
      </c>
      <c r="V22" s="5"/>
      <c r="W22" s="5"/>
      <c r="X22" s="5" t="s">
        <v>4</v>
      </c>
      <c r="Y22" s="13">
        <v>40000</v>
      </c>
      <c r="Z22" s="14" t="s">
        <v>6</v>
      </c>
      <c r="AA22" s="15"/>
      <c r="AB22" s="46"/>
      <c r="AC22" s="16" t="s">
        <v>52</v>
      </c>
      <c r="AD22" s="5" t="s">
        <v>1</v>
      </c>
      <c r="AE22" s="10">
        <v>11000</v>
      </c>
      <c r="AF22" s="5"/>
      <c r="AG22" s="5"/>
      <c r="AH22" s="5" t="s">
        <v>4</v>
      </c>
      <c r="AI22" s="13">
        <v>22000</v>
      </c>
      <c r="AJ22" s="91" t="s">
        <v>6</v>
      </c>
      <c r="AK22" s="5"/>
    </row>
    <row r="23" spans="1:37" ht="18" customHeight="1" hidden="1">
      <c r="A23" s="55"/>
      <c r="B23" s="78" t="e">
        <f>IF(H23="","",#REF!)</f>
        <v>#REF!</v>
      </c>
      <c r="C23" s="78" t="e">
        <f>IF(H23="","","割軽減後税額")</f>
        <v>#REF!</v>
      </c>
      <c r="D23" s="79"/>
      <c r="E23" s="78"/>
      <c r="F23" s="78"/>
      <c r="G23" s="78"/>
      <c r="H23" s="80" t="e">
        <f>IF($B$17="","",IF(#REF!="","",(10-#REF!)*'国保税試算④'!H22/10))</f>
        <v>#REF!</v>
      </c>
      <c r="I23" s="81" t="e">
        <f>IF(H23="","","円")</f>
        <v>#REF!</v>
      </c>
      <c r="J23" s="81"/>
      <c r="K23" s="5"/>
      <c r="L23" s="5"/>
      <c r="M23" s="5"/>
      <c r="N23" s="5"/>
      <c r="O23" s="5"/>
      <c r="P23" s="5"/>
      <c r="Q23" s="5"/>
      <c r="R23" s="6"/>
      <c r="S23" s="25" t="e">
        <f>IF(Y23="","",#REF!)</f>
        <v>#REF!</v>
      </c>
      <c r="T23" s="25" t="e">
        <f>IF(Y23="","","割軽減後税額")</f>
        <v>#REF!</v>
      </c>
      <c r="U23" s="5"/>
      <c r="V23" s="5"/>
      <c r="W23" s="5"/>
      <c r="X23" s="5"/>
      <c r="Y23" s="23" t="e">
        <f>IF($B$17="","",IF(#REF!="","",(10-#REF!)*'国保税試算④'!Y22/10))</f>
        <v>#REF!</v>
      </c>
      <c r="Z23" s="24" t="e">
        <f>IF(Y23="","","円")</f>
        <v>#REF!</v>
      </c>
      <c r="AA23" s="24"/>
      <c r="AB23" s="47"/>
      <c r="AC23" s="25" t="e">
        <f>IF(AI23="","",#REF!)</f>
        <v>#REF!</v>
      </c>
      <c r="AD23" s="25" t="e">
        <f>IF(AI23="","","割軽減後税額")</f>
        <v>#REF!</v>
      </c>
      <c r="AE23" s="5"/>
      <c r="AF23" s="5"/>
      <c r="AG23" s="5"/>
      <c r="AH23" s="5"/>
      <c r="AI23" s="23" t="e">
        <f>IF($B$17="","",IF($AC$22=0,"",IF(#REF!="","",(10-#REF!)*'国保税試算④'!AI22/10)))</f>
        <v>#REF!</v>
      </c>
      <c r="AJ23" s="41" t="e">
        <f>IF(AI23="","","円")</f>
        <v>#REF!</v>
      </c>
      <c r="AK23" s="5"/>
    </row>
    <row r="24" spans="1:37" ht="18" customHeight="1">
      <c r="A24" s="55"/>
      <c r="B24" s="56" t="s">
        <v>30</v>
      </c>
      <c r="C24" s="53"/>
      <c r="D24" s="53"/>
      <c r="E24" s="53"/>
      <c r="F24" s="53"/>
      <c r="G24" s="53"/>
      <c r="H24" s="77"/>
      <c r="I24" s="53"/>
      <c r="J24" s="53"/>
      <c r="K24" s="5"/>
      <c r="L24" s="5"/>
      <c r="M24" s="5"/>
      <c r="N24" s="5"/>
      <c r="O24" s="5"/>
      <c r="P24" s="5"/>
      <c r="Q24" s="5"/>
      <c r="R24" s="6"/>
      <c r="S24" s="9"/>
      <c r="T24" s="5"/>
      <c r="U24" s="5"/>
      <c r="V24" s="5"/>
      <c r="W24" s="5"/>
      <c r="X24" s="5"/>
      <c r="Y24" s="16"/>
      <c r="Z24" s="5"/>
      <c r="AA24" s="5"/>
      <c r="AB24" s="6"/>
      <c r="AC24" s="9"/>
      <c r="AD24" s="5"/>
      <c r="AE24" s="5"/>
      <c r="AF24" s="5"/>
      <c r="AG24" s="5"/>
      <c r="AH24" s="5"/>
      <c r="AI24" s="16"/>
      <c r="AJ24" s="7"/>
      <c r="AK24" s="5"/>
    </row>
    <row r="25" spans="1:37" ht="18" customHeight="1">
      <c r="A25" s="55"/>
      <c r="B25" s="53" t="s">
        <v>36</v>
      </c>
      <c r="C25" s="53"/>
      <c r="D25" s="53"/>
      <c r="E25" s="53"/>
      <c r="F25" s="53"/>
      <c r="G25" s="53"/>
      <c r="H25" s="77"/>
      <c r="I25" s="53"/>
      <c r="J25" s="53"/>
      <c r="K25" s="5"/>
      <c r="L25" s="5"/>
      <c r="M25" s="5"/>
      <c r="N25" s="5"/>
      <c r="O25" s="5"/>
      <c r="P25" s="5"/>
      <c r="Q25" s="5"/>
      <c r="R25" s="6"/>
      <c r="T25" s="5"/>
      <c r="U25" s="5"/>
      <c r="V25" s="5"/>
      <c r="W25" s="5"/>
      <c r="X25" s="5"/>
      <c r="Y25" s="16"/>
      <c r="Z25" s="5"/>
      <c r="AA25" s="5"/>
      <c r="AB25" s="6"/>
      <c r="AD25" s="5"/>
      <c r="AE25" s="5"/>
      <c r="AF25" s="5"/>
      <c r="AG25" s="5"/>
      <c r="AH25" s="5"/>
      <c r="AI25" s="16"/>
      <c r="AJ25" s="7"/>
      <c r="AK25" s="5"/>
    </row>
    <row r="26" spans="1:37" ht="39" customHeight="1">
      <c r="A26" s="55"/>
      <c r="B26" s="101" t="s">
        <v>62</v>
      </c>
      <c r="C26" s="53" t="s">
        <v>1</v>
      </c>
      <c r="D26" s="82" t="s">
        <v>31</v>
      </c>
      <c r="E26" s="53"/>
      <c r="F26" s="53"/>
      <c r="G26" s="53" t="s">
        <v>4</v>
      </c>
      <c r="H26" s="102" t="s">
        <v>63</v>
      </c>
      <c r="I26" s="69" t="s">
        <v>6</v>
      </c>
      <c r="J26" s="69"/>
      <c r="K26" s="5"/>
      <c r="L26" s="7"/>
      <c r="M26" s="5"/>
      <c r="N26" s="5"/>
      <c r="O26" s="5"/>
      <c r="P26" s="5"/>
      <c r="Q26" s="5"/>
      <c r="R26" s="6"/>
      <c r="S26" s="16"/>
      <c r="T26" s="12"/>
      <c r="U26" s="10"/>
      <c r="V26" s="5"/>
      <c r="W26" s="5"/>
      <c r="X26" s="12"/>
      <c r="Y26" s="13"/>
      <c r="Z26" s="15"/>
      <c r="AA26" s="15"/>
      <c r="AB26" s="46"/>
      <c r="AC26" s="16"/>
      <c r="AD26" s="12"/>
      <c r="AE26" s="10"/>
      <c r="AF26" s="5"/>
      <c r="AG26" s="5"/>
      <c r="AH26" s="12"/>
      <c r="AI26" s="13"/>
      <c r="AJ26" s="40"/>
      <c r="AK26" s="5"/>
    </row>
    <row r="27" spans="1:37" ht="18" customHeight="1">
      <c r="A27" s="55"/>
      <c r="B27" s="56" t="s">
        <v>21</v>
      </c>
      <c r="C27" s="53"/>
      <c r="D27" s="53"/>
      <c r="E27" s="53"/>
      <c r="F27" s="53"/>
      <c r="G27" s="53"/>
      <c r="H27" s="84"/>
      <c r="I27" s="53"/>
      <c r="J27" s="53"/>
      <c r="K27" s="5"/>
      <c r="L27" s="5"/>
      <c r="M27" s="5"/>
      <c r="N27" s="5"/>
      <c r="O27" s="5"/>
      <c r="P27" s="5"/>
      <c r="Q27" s="5"/>
      <c r="R27" s="6"/>
      <c r="S27" s="9"/>
      <c r="T27" s="5"/>
      <c r="U27" s="5"/>
      <c r="V27" s="5"/>
      <c r="W27" s="5"/>
      <c r="X27" s="5"/>
      <c r="Y27" s="17"/>
      <c r="Z27" s="5"/>
      <c r="AA27" s="5"/>
      <c r="AB27" s="6"/>
      <c r="AC27" s="9"/>
      <c r="AD27" s="5"/>
      <c r="AE27" s="5"/>
      <c r="AF27" s="5"/>
      <c r="AG27" s="5"/>
      <c r="AH27" s="5"/>
      <c r="AI27" s="17"/>
      <c r="AJ27" s="7"/>
      <c r="AK27" s="5"/>
    </row>
    <row r="28" spans="1:37" ht="18" customHeight="1">
      <c r="A28" s="55"/>
      <c r="B28" s="53" t="s">
        <v>8</v>
      </c>
      <c r="C28" s="53"/>
      <c r="D28" s="53"/>
      <c r="E28" s="53"/>
      <c r="F28" s="53"/>
      <c r="G28" s="53"/>
      <c r="H28" s="84"/>
      <c r="I28" s="53"/>
      <c r="J28" s="53"/>
      <c r="K28" s="5"/>
      <c r="L28" s="5"/>
      <c r="M28" s="5"/>
      <c r="N28" s="5"/>
      <c r="O28" s="5"/>
      <c r="P28" s="5"/>
      <c r="Q28" s="5"/>
      <c r="R28" s="6"/>
      <c r="T28" s="5"/>
      <c r="U28" s="5"/>
      <c r="V28" s="5"/>
      <c r="W28" s="5"/>
      <c r="X28" s="5"/>
      <c r="Y28" s="17"/>
      <c r="Z28" s="5"/>
      <c r="AA28" s="5"/>
      <c r="AB28" s="6"/>
      <c r="AD28" s="5"/>
      <c r="AE28" s="5"/>
      <c r="AF28" s="5"/>
      <c r="AG28" s="5"/>
      <c r="AH28" s="5"/>
      <c r="AI28" s="17"/>
      <c r="AJ28" s="7"/>
      <c r="AK28" s="5"/>
    </row>
    <row r="29" spans="1:37" ht="32.25" customHeight="1">
      <c r="A29" s="55"/>
      <c r="B29" s="53" t="s">
        <v>5</v>
      </c>
      <c r="C29" s="53"/>
      <c r="D29" s="53"/>
      <c r="E29" s="53"/>
      <c r="F29" s="53"/>
      <c r="G29" s="53"/>
      <c r="H29" s="103">
        <v>19500</v>
      </c>
      <c r="I29" s="69" t="s">
        <v>6</v>
      </c>
      <c r="J29" s="69"/>
      <c r="K29" s="5"/>
      <c r="L29" s="5"/>
      <c r="M29" s="5"/>
      <c r="N29" s="5"/>
      <c r="O29" s="5"/>
      <c r="P29" s="5"/>
      <c r="Q29" s="5"/>
      <c r="R29" s="6"/>
      <c r="T29" s="5"/>
      <c r="U29" s="5"/>
      <c r="V29" s="5"/>
      <c r="W29" s="5"/>
      <c r="X29" s="5"/>
      <c r="Y29" s="13"/>
      <c r="Z29" s="14"/>
      <c r="AA29" s="14"/>
      <c r="AB29" s="48"/>
      <c r="AD29" s="5"/>
      <c r="AE29" s="5"/>
      <c r="AF29" s="5"/>
      <c r="AG29" s="5"/>
      <c r="AH29" s="5"/>
      <c r="AI29" s="13"/>
      <c r="AJ29" s="91"/>
      <c r="AK29" s="5"/>
    </row>
    <row r="30" spans="1:37" ht="18" customHeight="1" hidden="1">
      <c r="A30" s="55"/>
      <c r="B30" s="78" t="e">
        <f>IF(H30="","",#REF!)</f>
        <v>#REF!</v>
      </c>
      <c r="C30" s="78" t="e">
        <f>IF(H30="","","割軽減後税額")</f>
        <v>#REF!</v>
      </c>
      <c r="D30" s="79"/>
      <c r="E30" s="78"/>
      <c r="F30" s="78"/>
      <c r="G30" s="78"/>
      <c r="H30" s="80" t="e">
        <f>IF($B$17="","",IF(#REF!="","",(10-#REF!)*'国保税試算④'!H29/10))</f>
        <v>#REF!</v>
      </c>
      <c r="I30" s="81" t="e">
        <f>IF(H30="","","円")</f>
        <v>#REF!</v>
      </c>
      <c r="J30" s="81"/>
      <c r="K30" s="5"/>
      <c r="L30" s="5"/>
      <c r="M30" s="5"/>
      <c r="N30" s="5"/>
      <c r="O30" s="5"/>
      <c r="P30" s="5"/>
      <c r="Q30" s="5"/>
      <c r="R30" s="6"/>
      <c r="S30" s="25" t="e">
        <f>IF(Y30="","",#REF!)</f>
        <v>#REF!</v>
      </c>
      <c r="T30" s="25" t="e">
        <f>IF(Y30="","","割軽減後税額")</f>
        <v>#REF!</v>
      </c>
      <c r="U30" s="5"/>
      <c r="V30" s="5"/>
      <c r="W30" s="5"/>
      <c r="X30" s="5"/>
      <c r="Y30" s="23" t="e">
        <f>IF($B$17="","",IF(#REF!="","",(10-#REF!)*'国保税試算④'!Y29/10))</f>
        <v>#REF!</v>
      </c>
      <c r="Z30" s="24" t="e">
        <f>IF(Y30="","","円")</f>
        <v>#REF!</v>
      </c>
      <c r="AA30" s="24"/>
      <c r="AB30" s="47"/>
      <c r="AC30" s="25" t="e">
        <f>IF(AI30="","",#REF!)</f>
        <v>#REF!</v>
      </c>
      <c r="AD30" s="25" t="e">
        <f>IF(AI30="","","割軽減後税額")</f>
        <v>#REF!</v>
      </c>
      <c r="AE30" s="5"/>
      <c r="AF30" s="5"/>
      <c r="AG30" s="5"/>
      <c r="AH30" s="5"/>
      <c r="AI30" s="23" t="e">
        <f>IF($B$17="","",IF($AC$22=0,"",IF(#REF!="","",(10-#REF!)*'国保税試算④'!AI29/10)))</f>
        <v>#REF!</v>
      </c>
      <c r="AJ30" s="41" t="e">
        <f>IF(AI30="","","円")</f>
        <v>#REF!</v>
      </c>
      <c r="AK30" s="5"/>
    </row>
    <row r="31" spans="1:37" ht="7.5" customHeight="1" thickBot="1">
      <c r="A31" s="55"/>
      <c r="B31" s="78"/>
      <c r="C31" s="78"/>
      <c r="D31" s="79"/>
      <c r="E31" s="78"/>
      <c r="F31" s="78"/>
      <c r="G31" s="78"/>
      <c r="H31" s="80"/>
      <c r="I31" s="81"/>
      <c r="J31" s="81"/>
      <c r="K31" s="5"/>
      <c r="L31" s="5"/>
      <c r="M31" s="5"/>
      <c r="N31" s="5"/>
      <c r="O31" s="5"/>
      <c r="P31" s="5"/>
      <c r="Q31" s="5"/>
      <c r="R31" s="6"/>
      <c r="S31" s="25"/>
      <c r="T31" s="25"/>
      <c r="U31" s="5"/>
      <c r="V31" s="5"/>
      <c r="W31" s="5"/>
      <c r="X31" s="5"/>
      <c r="Y31" s="23"/>
      <c r="Z31" s="24"/>
      <c r="AA31" s="24"/>
      <c r="AB31" s="47"/>
      <c r="AC31" s="25"/>
      <c r="AD31" s="25"/>
      <c r="AE31" s="5"/>
      <c r="AF31" s="5"/>
      <c r="AG31" s="5"/>
      <c r="AH31" s="5"/>
      <c r="AI31" s="23"/>
      <c r="AJ31" s="41"/>
      <c r="AK31" s="5"/>
    </row>
    <row r="32" spans="1:37" ht="34.5" customHeight="1" thickBot="1">
      <c r="A32" s="55"/>
      <c r="B32" s="56" t="s">
        <v>22</v>
      </c>
      <c r="C32" s="53"/>
      <c r="D32" s="53"/>
      <c r="E32" s="53"/>
      <c r="F32" s="53"/>
      <c r="G32" s="126"/>
      <c r="H32" s="127">
        <v>510000</v>
      </c>
      <c r="I32" s="56" t="s">
        <v>6</v>
      </c>
      <c r="J32" s="56"/>
      <c r="K32" s="5"/>
      <c r="L32" s="5"/>
      <c r="M32" s="5"/>
      <c r="N32" s="5"/>
      <c r="O32" s="5"/>
      <c r="P32" s="5"/>
      <c r="Q32" s="5"/>
      <c r="R32" s="6"/>
      <c r="S32" s="9" t="s">
        <v>32</v>
      </c>
      <c r="T32" s="5"/>
      <c r="U32" s="5"/>
      <c r="V32" s="5"/>
      <c r="W32" s="5"/>
      <c r="X32" s="38"/>
      <c r="Y32" s="39">
        <v>103000</v>
      </c>
      <c r="Z32" s="9" t="s">
        <v>6</v>
      </c>
      <c r="AA32" s="9"/>
      <c r="AB32" s="35"/>
      <c r="AC32" s="9" t="s">
        <v>28</v>
      </c>
      <c r="AD32" s="5"/>
      <c r="AE32" s="5"/>
      <c r="AF32" s="5"/>
      <c r="AG32" s="5"/>
      <c r="AH32" s="38"/>
      <c r="AI32" s="39">
        <v>100000</v>
      </c>
      <c r="AJ32" s="92" t="s">
        <v>6</v>
      </c>
      <c r="AK32" s="5"/>
    </row>
    <row r="33" spans="1:37" ht="31.5" customHeight="1">
      <c r="A33" s="55"/>
      <c r="B33" s="56" t="s">
        <v>42</v>
      </c>
      <c r="C33" s="53"/>
      <c r="D33" s="53"/>
      <c r="E33" s="53"/>
      <c r="F33" s="53"/>
      <c r="G33" s="128" t="s">
        <v>47</v>
      </c>
      <c r="H33" s="128"/>
      <c r="I33" s="53"/>
      <c r="J33" s="53"/>
      <c r="K33" s="5"/>
      <c r="L33" s="5"/>
      <c r="M33" s="5"/>
      <c r="N33" s="5"/>
      <c r="O33" s="5"/>
      <c r="P33" s="5"/>
      <c r="Q33" s="5"/>
      <c r="R33" s="6"/>
      <c r="S33" s="9" t="s">
        <v>43</v>
      </c>
      <c r="T33" s="5"/>
      <c r="U33" s="5"/>
      <c r="V33" s="5"/>
      <c r="W33" s="5"/>
      <c r="X33" s="129" t="s">
        <v>40</v>
      </c>
      <c r="Y33" s="129"/>
      <c r="Z33" s="5"/>
      <c r="AA33" s="5"/>
      <c r="AB33" s="6"/>
      <c r="AC33" s="9" t="s">
        <v>44</v>
      </c>
      <c r="AD33" s="5"/>
      <c r="AE33" s="5"/>
      <c r="AF33" s="5"/>
      <c r="AG33" s="5"/>
      <c r="AH33" s="129" t="s">
        <v>40</v>
      </c>
      <c r="AI33" s="129"/>
      <c r="AJ33" s="7"/>
      <c r="AK33" s="5"/>
    </row>
    <row r="34" spans="1:37" ht="18" customHeight="1" hidden="1">
      <c r="A34" s="55"/>
      <c r="B34" s="78" t="e">
        <f>IF(H34="","",#REF!)</f>
        <v>#REF!</v>
      </c>
      <c r="C34" s="78" t="e">
        <f>IF(H34="","","割軽減後税額")</f>
        <v>#REF!</v>
      </c>
      <c r="D34" s="79"/>
      <c r="E34" s="78"/>
      <c r="F34" s="78"/>
      <c r="G34" s="78"/>
      <c r="H34" s="80" t="e">
        <f>IF($B$17="","",IF(#REF!="","",ROUNDDOWN((H9+H10+H11+H12+#REF!+H13+H14+H15+H16+H23+H30),-2)))</f>
        <v>#REF!</v>
      </c>
      <c r="I34" s="81" t="e">
        <f>IF(H34="","","円")</f>
        <v>#REF!</v>
      </c>
      <c r="J34" s="81"/>
      <c r="K34" s="5"/>
      <c r="L34" s="5"/>
      <c r="M34" s="5"/>
      <c r="N34" s="5"/>
      <c r="O34" s="5"/>
      <c r="P34" s="5"/>
      <c r="Q34" s="5"/>
      <c r="R34" s="6"/>
      <c r="S34" s="25" t="e">
        <f>IF(Y34="","",#REF!)</f>
        <v>#REF!</v>
      </c>
      <c r="T34" s="25" t="e">
        <f>IF(Y34="","","割軽減後税額")</f>
        <v>#REF!</v>
      </c>
      <c r="U34" s="5"/>
      <c r="V34" s="5"/>
      <c r="W34" s="5"/>
      <c r="X34" s="5"/>
      <c r="Y34" s="23" t="e">
        <f>IF($B$17="","",IF(#REF!="","",ROUNDDOWN((Y9+Y10+Y11+Y12+#REF!+Y13+Y14+Y15+Y16+Y23+Y30),-2)))</f>
        <v>#REF!</v>
      </c>
      <c r="Z34" s="24" t="e">
        <f>IF(Y34="","","円")</f>
        <v>#REF!</v>
      </c>
      <c r="AA34" s="24"/>
      <c r="AB34" s="47"/>
      <c r="AC34" s="25" t="e">
        <f>IF(AI34="","",#REF!)</f>
        <v>#REF!</v>
      </c>
      <c r="AD34" s="25" t="e">
        <f>IF(AI34="","","割軽減後税額")</f>
        <v>#REF!</v>
      </c>
      <c r="AE34" s="5"/>
      <c r="AF34" s="5"/>
      <c r="AG34" s="5"/>
      <c r="AH34" s="5"/>
      <c r="AI34" s="23" t="e">
        <f>IF($B$17="","",IF(#REF!="","",IF(AC22=0,"",ROUNDDOWN((AI9+AI10+AI11+AI12+#REF!+AI13+AI14+AI15+AI16+AI23+AI30),-2))))</f>
        <v>#REF!</v>
      </c>
      <c r="AJ34" s="41" t="e">
        <f>IF(AI34="","","円")</f>
        <v>#REF!</v>
      </c>
      <c r="AK34" s="6"/>
    </row>
    <row r="35" spans="1:37" ht="11.2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19"/>
      <c r="L35" s="19"/>
      <c r="M35" s="19"/>
      <c r="N35" s="19"/>
      <c r="O35" s="19"/>
      <c r="P35" s="19"/>
      <c r="Q35" s="19"/>
      <c r="R35" s="18"/>
      <c r="S35" s="19"/>
      <c r="T35" s="19"/>
      <c r="U35" s="19"/>
      <c r="V35" s="19"/>
      <c r="W35" s="19"/>
      <c r="X35" s="19"/>
      <c r="Y35" s="19"/>
      <c r="Z35" s="19"/>
      <c r="AA35" s="19"/>
      <c r="AB35" s="18"/>
      <c r="AC35" s="19"/>
      <c r="AD35" s="19"/>
      <c r="AE35" s="19"/>
      <c r="AF35" s="19"/>
      <c r="AG35" s="19"/>
      <c r="AH35" s="19"/>
      <c r="AI35" s="19"/>
      <c r="AJ35" s="20"/>
      <c r="AK35" s="6"/>
    </row>
    <row r="36" spans="1:37" ht="11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5"/>
      <c r="U36" s="5"/>
      <c r="V36" s="5"/>
      <c r="W36" s="5"/>
      <c r="X36" s="5"/>
      <c r="Y36" s="5"/>
      <c r="Z36" s="5"/>
      <c r="AA36" s="5"/>
      <c r="AB36" s="5"/>
      <c r="AD36" s="5"/>
      <c r="AE36" s="5"/>
      <c r="AF36" s="5"/>
      <c r="AG36" s="5"/>
      <c r="AH36" s="5"/>
      <c r="AI36" s="5"/>
      <c r="AJ36" s="3"/>
      <c r="AK36" s="5"/>
    </row>
    <row r="37" spans="1:37" ht="11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5"/>
      <c r="U37" s="5"/>
      <c r="V37" s="5"/>
      <c r="W37" s="5"/>
      <c r="X37" s="5"/>
      <c r="Y37" s="5"/>
      <c r="Z37" s="5"/>
      <c r="AA37" s="5"/>
      <c r="AB37" s="5"/>
      <c r="AD37" s="5"/>
      <c r="AE37" s="5"/>
      <c r="AF37" s="5"/>
      <c r="AG37" s="5"/>
      <c r="AH37" s="5"/>
      <c r="AI37" s="5"/>
      <c r="AJ37" s="5"/>
      <c r="AK37" s="5"/>
    </row>
    <row r="38" spans="1:37" ht="11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5"/>
      <c r="U38" s="5"/>
      <c r="V38" s="5"/>
      <c r="W38" s="5"/>
      <c r="X38" s="5"/>
      <c r="Y38" s="5"/>
      <c r="Z38" s="5"/>
      <c r="AA38" s="5"/>
      <c r="AB38" s="5"/>
      <c r="AD38" s="5"/>
      <c r="AE38" s="5"/>
      <c r="AF38" s="5"/>
      <c r="AG38" s="5"/>
      <c r="AH38" s="5"/>
      <c r="AI38" s="5"/>
      <c r="AJ38" s="5"/>
      <c r="AK38" s="5"/>
    </row>
    <row r="39" spans="1:37" ht="18" customHeight="1">
      <c r="A39" s="89"/>
      <c r="B39" s="90" t="s">
        <v>39</v>
      </c>
      <c r="C39" s="89"/>
      <c r="D39" s="89"/>
      <c r="E39" s="89"/>
      <c r="F39" s="89"/>
      <c r="G39" s="89"/>
      <c r="H39" s="89"/>
      <c r="I39" s="89"/>
      <c r="J39" s="89"/>
      <c r="K39" s="5"/>
      <c r="L39" s="5"/>
      <c r="M39" s="5"/>
      <c r="N39" s="5"/>
      <c r="O39" s="5"/>
      <c r="P39" s="5"/>
      <c r="Q39" s="5"/>
      <c r="R39" s="5"/>
      <c r="S39" s="9" t="s">
        <v>45</v>
      </c>
      <c r="T39" s="5"/>
      <c r="U39" s="5"/>
      <c r="V39" s="5"/>
      <c r="W39" s="5"/>
      <c r="X39" s="5"/>
      <c r="Y39" s="5"/>
      <c r="Z39" s="5"/>
      <c r="AA39" s="5"/>
      <c r="AB39" s="5"/>
      <c r="AC39" s="9" t="s">
        <v>46</v>
      </c>
      <c r="AD39" s="5"/>
      <c r="AE39" s="5"/>
      <c r="AF39" s="5"/>
      <c r="AG39" s="5"/>
      <c r="AH39" s="5"/>
      <c r="AI39" s="5"/>
      <c r="AJ39" s="5"/>
      <c r="AK39" s="5"/>
    </row>
    <row r="40" spans="1:37" ht="18" customHeight="1">
      <c r="A40" s="89"/>
      <c r="B40" s="90"/>
      <c r="C40" s="89"/>
      <c r="D40" s="89"/>
      <c r="E40" s="89"/>
      <c r="F40" s="89"/>
      <c r="G40" s="89"/>
      <c r="H40" s="89"/>
      <c r="I40" s="89"/>
      <c r="J40" s="89"/>
      <c r="K40" s="5"/>
      <c r="L40" s="5"/>
      <c r="M40" s="5"/>
      <c r="N40" s="5"/>
      <c r="O40" s="5"/>
      <c r="P40" s="5"/>
      <c r="Q40" s="5"/>
      <c r="R40" s="5"/>
      <c r="S40" s="9"/>
      <c r="T40" s="5"/>
      <c r="U40" s="5"/>
      <c r="V40" s="5"/>
      <c r="W40" s="5"/>
      <c r="X40" s="5"/>
      <c r="Y40" s="5"/>
      <c r="Z40" s="5"/>
      <c r="AA40" s="5"/>
      <c r="AB40" s="5"/>
      <c r="AC40" s="9"/>
      <c r="AD40" s="5"/>
      <c r="AE40" s="5"/>
      <c r="AF40" s="5"/>
      <c r="AG40" s="5"/>
      <c r="AH40" s="5"/>
      <c r="AI40" s="5"/>
      <c r="AJ40" s="5"/>
      <c r="AK40" s="5"/>
    </row>
    <row r="41" spans="1:37" ht="18" customHeight="1">
      <c r="A41" s="89"/>
      <c r="B41" s="90"/>
      <c r="C41" s="89"/>
      <c r="D41" s="89"/>
      <c r="E41" s="89"/>
      <c r="F41" s="89"/>
      <c r="G41" s="89"/>
      <c r="H41" s="89"/>
      <c r="I41" s="89"/>
      <c r="J41" s="89"/>
      <c r="K41" s="5"/>
      <c r="L41" s="5"/>
      <c r="M41" s="5"/>
      <c r="N41" s="5"/>
      <c r="O41" s="5"/>
      <c r="P41" s="5"/>
      <c r="Q41" s="5"/>
      <c r="R41" s="5"/>
      <c r="S41" s="9"/>
      <c r="T41" s="5"/>
      <c r="U41" s="5"/>
      <c r="V41" s="5"/>
      <c r="W41" s="5"/>
      <c r="X41" s="5"/>
      <c r="Y41" s="5"/>
      <c r="Z41" s="5"/>
      <c r="AA41" s="5"/>
      <c r="AB41" s="5"/>
      <c r="AC41" s="9"/>
      <c r="AD41" s="5"/>
      <c r="AE41" s="5"/>
      <c r="AF41" s="5"/>
      <c r="AG41" s="5"/>
      <c r="AH41" s="5"/>
      <c r="AI41" s="5"/>
      <c r="AJ41" s="5"/>
      <c r="AK41" s="5"/>
    </row>
    <row r="42" spans="1:37" ht="11.25" customHeight="1">
      <c r="A42" s="89"/>
      <c r="B42" s="90"/>
      <c r="C42" s="89"/>
      <c r="D42" s="89"/>
      <c r="E42" s="89"/>
      <c r="F42" s="89"/>
      <c r="G42" s="89"/>
      <c r="H42" s="89"/>
      <c r="I42" s="89"/>
      <c r="J42" s="89"/>
      <c r="K42" s="5"/>
      <c r="L42" s="5"/>
      <c r="M42" s="5"/>
      <c r="N42" s="5"/>
      <c r="O42" s="5"/>
      <c r="P42" s="5"/>
      <c r="Q42" s="5"/>
      <c r="R42" s="5"/>
      <c r="S42" s="9"/>
      <c r="T42" s="5"/>
      <c r="U42" s="5"/>
      <c r="V42" s="5"/>
      <c r="W42" s="5"/>
      <c r="X42" s="5"/>
      <c r="Y42" s="5"/>
      <c r="Z42" s="5"/>
      <c r="AA42" s="5"/>
      <c r="AB42" s="5"/>
      <c r="AC42" s="9"/>
      <c r="AD42" s="5"/>
      <c r="AE42" s="5"/>
      <c r="AF42" s="5"/>
      <c r="AG42" s="5"/>
      <c r="AH42" s="5"/>
      <c r="AI42" s="5"/>
      <c r="AJ42" s="5"/>
      <c r="AK42" s="5"/>
    </row>
    <row r="43" spans="1:37" ht="11.25" customHeight="1">
      <c r="A43" s="93"/>
      <c r="B43" s="130" t="s">
        <v>41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 t="s">
        <v>54</v>
      </c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</row>
    <row r="44" spans="1:37" ht="11.25" customHeight="1">
      <c r="A44" s="93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</row>
    <row r="45" spans="1:37" ht="11.25" customHeight="1">
      <c r="A45" s="93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</row>
    <row r="46" spans="1:37" ht="11.25" customHeight="1">
      <c r="A46" s="93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</row>
    <row r="47" spans="4:8" ht="12.75" customHeight="1">
      <c r="D47" s="21"/>
      <c r="E47" s="9"/>
      <c r="H47" s="22"/>
    </row>
    <row r="48" ht="13.5">
      <c r="AJ48" s="5"/>
    </row>
    <row r="49" ht="13.5">
      <c r="AJ49" s="5"/>
    </row>
    <row r="50" ht="13.5">
      <c r="AJ50" s="5"/>
    </row>
    <row r="51" ht="13.5">
      <c r="AJ51" s="5"/>
    </row>
    <row r="52" ht="13.5">
      <c r="AJ52" s="5"/>
    </row>
    <row r="53" ht="13.5">
      <c r="AJ53" s="5"/>
    </row>
    <row r="54" ht="13.5">
      <c r="AJ54" s="5"/>
    </row>
    <row r="55" ht="13.5">
      <c r="AJ55" s="5"/>
    </row>
    <row r="56" ht="13.5">
      <c r="AJ56" s="5"/>
    </row>
    <row r="57" ht="13.5">
      <c r="AJ57" s="5"/>
    </row>
    <row r="58" ht="13.5">
      <c r="AJ58" s="5"/>
    </row>
    <row r="59" ht="13.5">
      <c r="AJ59" s="5"/>
    </row>
    <row r="60" ht="13.5">
      <c r="AJ60" s="5"/>
    </row>
    <row r="61" ht="13.5">
      <c r="AJ61" s="5"/>
    </row>
  </sheetData>
  <sheetProtection/>
  <protectedRanges>
    <protectedRange sqref="C17:C18 B18" name="範囲4"/>
    <protectedRange sqref="K18:L18 M9:R18" name="範囲2"/>
    <protectedRange sqref="K15:K17 L9:L17" name="範囲2_1_1"/>
    <protectedRange sqref="B17" name="範囲4_1_1"/>
    <protectedRange sqref="S9:S12 B10:B16 AC9:AC12" name="範囲1_1_1_1"/>
    <protectedRange sqref="K9:K14" name="範囲2_1_1_1"/>
    <protectedRange sqref="B9" name="範囲1_1_1_1_1"/>
  </protectedRanges>
  <mergeCells count="5">
    <mergeCell ref="G33:H33"/>
    <mergeCell ref="X33:Y33"/>
    <mergeCell ref="AH33:AI33"/>
    <mergeCell ref="B43:U46"/>
    <mergeCell ref="V43:AK46"/>
  </mergeCells>
  <printOptions/>
  <pageMargins left="0" right="0" top="0.1968503937007874" bottom="0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1"/>
  <sheetViews>
    <sheetView zoomScale="85" zoomScaleNormal="85" zoomScalePageLayoutView="0" workbookViewId="0" topLeftCell="A24">
      <selection activeCell="U26" sqref="U26"/>
    </sheetView>
  </sheetViews>
  <sheetFormatPr defaultColWidth="9.00390625" defaultRowHeight="13.5"/>
  <cols>
    <col min="1" max="1" width="7.00390625" style="1" customWidth="1"/>
    <col min="2" max="2" width="15.375" style="1" customWidth="1"/>
    <col min="3" max="3" width="2.625" style="1" customWidth="1"/>
    <col min="4" max="4" width="8.00390625" style="1" customWidth="1"/>
    <col min="5" max="5" width="2.125" style="1" customWidth="1"/>
    <col min="6" max="6" width="5.125" style="1" customWidth="1"/>
    <col min="7" max="7" width="2.50390625" style="1" customWidth="1"/>
    <col min="8" max="8" width="13.875" style="1" customWidth="1"/>
    <col min="9" max="10" width="2.875" style="1" customWidth="1"/>
    <col min="11" max="11" width="5.25390625" style="1" hidden="1" customWidth="1"/>
    <col min="12" max="12" width="10.00390625" style="1" hidden="1" customWidth="1"/>
    <col min="13" max="16" width="10.75390625" style="1" hidden="1" customWidth="1"/>
    <col min="17" max="17" width="8.25390625" style="1" hidden="1" customWidth="1"/>
    <col min="18" max="18" width="1.12109375" style="1" customWidth="1"/>
    <col min="19" max="19" width="15.00390625" style="5" customWidth="1"/>
    <col min="20" max="20" width="2.75390625" style="1" customWidth="1"/>
    <col min="21" max="21" width="7.75390625" style="1" customWidth="1"/>
    <col min="22" max="22" width="3.375" style="1" customWidth="1"/>
    <col min="23" max="23" width="5.50390625" style="1" customWidth="1"/>
    <col min="24" max="24" width="2.625" style="1" customWidth="1"/>
    <col min="25" max="25" width="15.125" style="1" customWidth="1"/>
    <col min="26" max="27" width="3.125" style="1" customWidth="1"/>
    <col min="28" max="28" width="1.625" style="1" customWidth="1"/>
    <col min="29" max="29" width="15.625" style="5" customWidth="1"/>
    <col min="30" max="30" width="2.75390625" style="1" customWidth="1"/>
    <col min="31" max="31" width="7.625" style="1" customWidth="1"/>
    <col min="32" max="32" width="3.375" style="1" customWidth="1"/>
    <col min="33" max="33" width="5.125" style="1" customWidth="1"/>
    <col min="34" max="34" width="2.625" style="1" customWidth="1"/>
    <col min="35" max="35" width="16.625" style="1" customWidth="1"/>
    <col min="36" max="36" width="5.875" style="1" customWidth="1"/>
    <col min="37" max="37" width="0.74609375" style="1" customWidth="1"/>
    <col min="38" max="16384" width="9.00390625" style="1" customWidth="1"/>
  </cols>
  <sheetData>
    <row r="1" spans="1:37" ht="12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3"/>
      <c r="L1" s="3"/>
      <c r="M1" s="3"/>
      <c r="N1" s="3"/>
      <c r="O1" s="3"/>
      <c r="P1" s="3"/>
      <c r="Q1" s="3"/>
      <c r="R1" s="49"/>
      <c r="S1" s="50"/>
      <c r="T1" s="50"/>
      <c r="U1" s="50"/>
      <c r="V1" s="50"/>
      <c r="W1" s="50"/>
      <c r="X1" s="50"/>
      <c r="Y1" s="50"/>
      <c r="Z1" s="50"/>
      <c r="AA1" s="50"/>
      <c r="AB1" s="49"/>
      <c r="AC1" s="50"/>
      <c r="AD1" s="50"/>
      <c r="AE1" s="50"/>
      <c r="AF1" s="50"/>
      <c r="AG1" s="50"/>
      <c r="AH1" s="50"/>
      <c r="AI1" s="50"/>
      <c r="AJ1" s="104"/>
      <c r="AK1" s="6"/>
    </row>
    <row r="2" spans="1:37" ht="59.25" customHeight="1">
      <c r="A2" s="55"/>
      <c r="B2" s="53"/>
      <c r="C2" s="53"/>
      <c r="D2" s="53"/>
      <c r="E2" s="53"/>
      <c r="F2" s="53"/>
      <c r="G2" s="53"/>
      <c r="H2" s="53"/>
      <c r="I2" s="53"/>
      <c r="J2" s="53"/>
      <c r="K2" s="5"/>
      <c r="L2" s="5"/>
      <c r="M2" s="5"/>
      <c r="N2" s="5"/>
      <c r="O2" s="5"/>
      <c r="P2" s="5"/>
      <c r="Q2" s="5"/>
      <c r="R2" s="55"/>
      <c r="S2" s="53"/>
      <c r="T2" s="53"/>
      <c r="U2" s="53"/>
      <c r="V2" s="53"/>
      <c r="W2" s="53"/>
      <c r="X2" s="53"/>
      <c r="Y2" s="53"/>
      <c r="Z2" s="53"/>
      <c r="AA2" s="53"/>
      <c r="AB2" s="55"/>
      <c r="AC2" s="53"/>
      <c r="AD2" s="53"/>
      <c r="AE2" s="53"/>
      <c r="AF2" s="53"/>
      <c r="AG2" s="53"/>
      <c r="AH2" s="53"/>
      <c r="AI2" s="53"/>
      <c r="AJ2" s="105"/>
      <c r="AK2" s="5"/>
    </row>
    <row r="3" spans="1:37" ht="19.5" customHeight="1">
      <c r="A3" s="51" t="s">
        <v>48</v>
      </c>
      <c r="B3" s="52"/>
      <c r="C3" s="53"/>
      <c r="D3" s="54"/>
      <c r="E3" s="52"/>
      <c r="F3" s="53"/>
      <c r="G3" s="53"/>
      <c r="H3" s="52"/>
      <c r="I3" s="53"/>
      <c r="J3" s="53"/>
      <c r="K3" s="5"/>
      <c r="L3" s="5"/>
      <c r="M3" s="5"/>
      <c r="N3" s="5"/>
      <c r="O3" s="5"/>
      <c r="P3" s="5"/>
      <c r="Q3" s="5"/>
      <c r="R3" s="55"/>
      <c r="S3" s="106" t="s">
        <v>49</v>
      </c>
      <c r="T3" s="53"/>
      <c r="U3" s="107"/>
      <c r="V3" s="53"/>
      <c r="W3" s="53"/>
      <c r="X3" s="53"/>
      <c r="Y3" s="53"/>
      <c r="Z3" s="53"/>
      <c r="AA3" s="53"/>
      <c r="AB3" s="55"/>
      <c r="AC3" s="106" t="s">
        <v>50</v>
      </c>
      <c r="AD3" s="53"/>
      <c r="AE3" s="107" t="s">
        <v>29</v>
      </c>
      <c r="AF3" s="53"/>
      <c r="AG3" s="53"/>
      <c r="AH3" s="53"/>
      <c r="AI3" s="53"/>
      <c r="AJ3" s="105"/>
      <c r="AK3" s="5"/>
    </row>
    <row r="4" spans="1:37" ht="9.75" customHeight="1">
      <c r="A4" s="55"/>
      <c r="B4" s="53"/>
      <c r="C4" s="53"/>
      <c r="D4" s="54"/>
      <c r="E4" s="53"/>
      <c r="F4" s="53"/>
      <c r="G4" s="53"/>
      <c r="H4" s="53"/>
      <c r="I4" s="53"/>
      <c r="J4" s="53"/>
      <c r="K4" s="5"/>
      <c r="L4" s="5"/>
      <c r="M4" s="5"/>
      <c r="N4" s="5"/>
      <c r="O4" s="5"/>
      <c r="P4" s="5"/>
      <c r="Q4" s="5"/>
      <c r="R4" s="55"/>
      <c r="S4" s="53"/>
      <c r="T4" s="53"/>
      <c r="U4" s="53"/>
      <c r="V4" s="53"/>
      <c r="W4" s="53"/>
      <c r="X4" s="53"/>
      <c r="Y4" s="53"/>
      <c r="Z4" s="53"/>
      <c r="AA4" s="53"/>
      <c r="AB4" s="55"/>
      <c r="AC4" s="53"/>
      <c r="AD4" s="53"/>
      <c r="AE4" s="53"/>
      <c r="AF4" s="53"/>
      <c r="AG4" s="53"/>
      <c r="AH4" s="53"/>
      <c r="AI4" s="53"/>
      <c r="AJ4" s="105"/>
      <c r="AK4" s="5"/>
    </row>
    <row r="5" spans="1:37" ht="17.25">
      <c r="A5" s="55"/>
      <c r="B5" s="56" t="s">
        <v>19</v>
      </c>
      <c r="C5" s="53" t="s">
        <v>35</v>
      </c>
      <c r="D5" s="53"/>
      <c r="E5" s="53"/>
      <c r="F5" s="53"/>
      <c r="G5" s="53"/>
      <c r="H5" s="53"/>
      <c r="I5" s="53"/>
      <c r="J5" s="53"/>
      <c r="K5" s="5"/>
      <c r="L5" s="5"/>
      <c r="M5" s="5"/>
      <c r="N5" s="5"/>
      <c r="O5" s="5"/>
      <c r="P5" s="5"/>
      <c r="Q5" s="5"/>
      <c r="R5" s="55"/>
      <c r="S5" s="56" t="s">
        <v>23</v>
      </c>
      <c r="T5" s="52"/>
      <c r="U5" s="53" t="s">
        <v>35</v>
      </c>
      <c r="V5" s="53"/>
      <c r="W5" s="53"/>
      <c r="X5" s="53"/>
      <c r="Y5" s="53"/>
      <c r="Z5" s="53"/>
      <c r="AA5" s="53"/>
      <c r="AB5" s="55"/>
      <c r="AC5" s="56" t="s">
        <v>23</v>
      </c>
      <c r="AD5" s="52"/>
      <c r="AE5" s="53" t="s">
        <v>35</v>
      </c>
      <c r="AF5" s="53"/>
      <c r="AG5" s="53"/>
      <c r="AH5" s="53"/>
      <c r="AI5" s="53"/>
      <c r="AJ5" s="105"/>
      <c r="AK5" s="5"/>
    </row>
    <row r="6" spans="1:37" ht="18" customHeight="1">
      <c r="A6" s="55"/>
      <c r="B6" s="53" t="s">
        <v>7</v>
      </c>
      <c r="C6" s="53"/>
      <c r="D6" s="53"/>
      <c r="E6" s="53"/>
      <c r="F6" s="53"/>
      <c r="G6" s="53"/>
      <c r="H6" s="53"/>
      <c r="I6" s="53"/>
      <c r="J6" s="53"/>
      <c r="K6" s="30"/>
      <c r="L6" s="5"/>
      <c r="M6" s="5"/>
      <c r="N6" s="5"/>
      <c r="O6" s="5"/>
      <c r="P6" s="5"/>
      <c r="Q6" s="5"/>
      <c r="R6" s="55"/>
      <c r="S6" s="53" t="s">
        <v>24</v>
      </c>
      <c r="T6" s="53"/>
      <c r="U6" s="53"/>
      <c r="V6" s="53"/>
      <c r="W6" s="53"/>
      <c r="X6" s="53"/>
      <c r="Y6" s="53"/>
      <c r="Z6" s="53"/>
      <c r="AA6" s="53"/>
      <c r="AB6" s="55"/>
      <c r="AC6" s="53" t="s">
        <v>24</v>
      </c>
      <c r="AD6" s="53"/>
      <c r="AE6" s="53"/>
      <c r="AF6" s="53"/>
      <c r="AG6" s="53"/>
      <c r="AH6" s="53"/>
      <c r="AI6" s="53"/>
      <c r="AJ6" s="105"/>
      <c r="AK6" s="5"/>
    </row>
    <row r="7" spans="1:37" ht="18" customHeight="1">
      <c r="A7" s="55"/>
      <c r="B7" s="53"/>
      <c r="C7" s="53"/>
      <c r="D7" s="53"/>
      <c r="E7" s="53"/>
      <c r="F7" s="53"/>
      <c r="G7" s="53"/>
      <c r="H7" s="53"/>
      <c r="I7" s="53"/>
      <c r="J7" s="53"/>
      <c r="K7" s="30"/>
      <c r="L7" s="5"/>
      <c r="M7" s="5"/>
      <c r="N7" s="5"/>
      <c r="O7" s="5"/>
      <c r="P7" s="5"/>
      <c r="Q7" s="5"/>
      <c r="R7" s="55"/>
      <c r="S7" s="53"/>
      <c r="T7" s="53"/>
      <c r="U7" s="53"/>
      <c r="V7" s="53"/>
      <c r="W7" s="53"/>
      <c r="X7" s="53"/>
      <c r="Y7" s="53"/>
      <c r="Z7" s="53"/>
      <c r="AA7" s="53"/>
      <c r="AB7" s="55"/>
      <c r="AC7" s="53"/>
      <c r="AD7" s="53"/>
      <c r="AE7" s="53"/>
      <c r="AF7" s="53"/>
      <c r="AG7" s="53"/>
      <c r="AH7" s="53"/>
      <c r="AI7" s="53"/>
      <c r="AJ7" s="105"/>
      <c r="AK7" s="5"/>
    </row>
    <row r="8" spans="1:37" ht="18" customHeight="1" thickBot="1">
      <c r="A8" s="55"/>
      <c r="B8" s="57" t="s">
        <v>17</v>
      </c>
      <c r="C8" s="58"/>
      <c r="D8" s="59"/>
      <c r="E8" s="58"/>
      <c r="F8" s="60"/>
      <c r="G8" s="58"/>
      <c r="H8" s="61" t="s">
        <v>14</v>
      </c>
      <c r="I8" s="58"/>
      <c r="J8" s="58"/>
      <c r="K8" s="34" t="s">
        <v>3</v>
      </c>
      <c r="L8" s="33" t="s">
        <v>18</v>
      </c>
      <c r="M8" s="31"/>
      <c r="N8" s="27"/>
      <c r="O8" s="27"/>
      <c r="P8" s="27"/>
      <c r="Q8" s="27"/>
      <c r="R8" s="108"/>
      <c r="S8" s="65" t="s">
        <v>13</v>
      </c>
      <c r="T8" s="53"/>
      <c r="U8" s="53"/>
      <c r="V8" s="53"/>
      <c r="W8" s="53"/>
      <c r="X8" s="53"/>
      <c r="Y8" s="83" t="s">
        <v>14</v>
      </c>
      <c r="Z8" s="53"/>
      <c r="AA8" s="53"/>
      <c r="AB8" s="55"/>
      <c r="AC8" s="65" t="s">
        <v>13</v>
      </c>
      <c r="AD8" s="53"/>
      <c r="AE8" s="53"/>
      <c r="AF8" s="53"/>
      <c r="AG8" s="53"/>
      <c r="AH8" s="53"/>
      <c r="AI8" s="83" t="s">
        <v>14</v>
      </c>
      <c r="AJ8" s="105"/>
      <c r="AK8" s="5"/>
    </row>
    <row r="9" spans="1:37" ht="33.75" customHeight="1" thickTop="1">
      <c r="A9" s="62" t="s">
        <v>16</v>
      </c>
      <c r="B9" s="94" t="s">
        <v>65</v>
      </c>
      <c r="C9" s="65" t="s">
        <v>0</v>
      </c>
      <c r="D9" s="95" t="s">
        <v>34</v>
      </c>
      <c r="E9" s="65" t="s">
        <v>1</v>
      </c>
      <c r="F9" s="67">
        <v>0.07</v>
      </c>
      <c r="G9" s="65" t="s">
        <v>2</v>
      </c>
      <c r="H9" s="68">
        <v>636370</v>
      </c>
      <c r="I9" s="69" t="s">
        <v>6</v>
      </c>
      <c r="J9" s="69"/>
      <c r="K9" s="96"/>
      <c r="L9" s="96"/>
      <c r="M9" s="28" t="str">
        <f>IF(L9="","0",IF(K9&gt;64,IF(L9&gt;=150000,150000,L9),0))</f>
        <v>0</v>
      </c>
      <c r="N9" s="28" t="e">
        <f aca="true" t="shared" si="0" ref="N9:N17">IF(B9-M9&lt;=0,0,B9-M9)</f>
        <v>#VALUE!</v>
      </c>
      <c r="O9" s="28" t="e">
        <f>IF(N9-P9&lt;0,0,N9-P9)</f>
        <v>#VALUE!</v>
      </c>
      <c r="P9" s="28">
        <v>0</v>
      </c>
      <c r="Q9" s="28" t="e">
        <f aca="true" t="shared" si="1" ref="Q9:Q17">IF(B9-P9&lt;=0,0,B9-P9)</f>
        <v>#VALUE!</v>
      </c>
      <c r="R9" s="109"/>
      <c r="S9" s="94" t="s">
        <v>65</v>
      </c>
      <c r="T9" s="65" t="s">
        <v>0</v>
      </c>
      <c r="U9" s="110" t="s">
        <v>34</v>
      </c>
      <c r="V9" s="65" t="s">
        <v>1</v>
      </c>
      <c r="W9" s="67">
        <v>0.011</v>
      </c>
      <c r="X9" s="65" t="s">
        <v>2</v>
      </c>
      <c r="Y9" s="68">
        <v>100001</v>
      </c>
      <c r="Z9" s="69" t="s">
        <v>6</v>
      </c>
      <c r="AA9" s="69"/>
      <c r="AB9" s="111"/>
      <c r="AC9" s="94" t="s">
        <v>65</v>
      </c>
      <c r="AD9" s="65" t="s">
        <v>0</v>
      </c>
      <c r="AE9" s="110" t="s">
        <v>34</v>
      </c>
      <c r="AF9" s="65" t="s">
        <v>1</v>
      </c>
      <c r="AG9" s="112">
        <v>0.0136</v>
      </c>
      <c r="AH9" s="65" t="s">
        <v>2</v>
      </c>
      <c r="AI9" s="68">
        <v>123638</v>
      </c>
      <c r="AJ9" s="113" t="s">
        <v>6</v>
      </c>
      <c r="AK9" s="5"/>
    </row>
    <row r="10" spans="1:37" ht="33.75" customHeight="1">
      <c r="A10" s="62" t="s">
        <v>37</v>
      </c>
      <c r="B10" s="98" t="s">
        <v>33</v>
      </c>
      <c r="C10" s="65" t="s">
        <v>0</v>
      </c>
      <c r="D10" s="95" t="s">
        <v>34</v>
      </c>
      <c r="E10" s="65" t="s">
        <v>1</v>
      </c>
      <c r="F10" s="67">
        <v>0.07</v>
      </c>
      <c r="G10" s="65" t="s">
        <v>2</v>
      </c>
      <c r="H10" s="68">
        <v>0</v>
      </c>
      <c r="I10" s="69" t="s">
        <v>6</v>
      </c>
      <c r="J10" s="69"/>
      <c r="K10" s="99"/>
      <c r="L10" s="99"/>
      <c r="M10" s="28" t="str">
        <f aca="true" t="shared" si="2" ref="M10:M17">IF(L10="","0",IF(K10&gt;64,IF(L10&gt;=150000,150000,L10),0))</f>
        <v>0</v>
      </c>
      <c r="N10" s="28" t="e">
        <f t="shared" si="0"/>
        <v>#VALUE!</v>
      </c>
      <c r="O10" s="28" t="e">
        <f aca="true" t="shared" si="3" ref="O10:O17">IF(N10-P10&lt;0,0,N10-P10)</f>
        <v>#VALUE!</v>
      </c>
      <c r="P10" s="28">
        <v>0</v>
      </c>
      <c r="Q10" s="28" t="e">
        <f t="shared" si="1"/>
        <v>#VALUE!</v>
      </c>
      <c r="R10" s="109"/>
      <c r="S10" s="94" t="s">
        <v>66</v>
      </c>
      <c r="T10" s="65" t="s">
        <v>0</v>
      </c>
      <c r="U10" s="110" t="s">
        <v>34</v>
      </c>
      <c r="V10" s="65" t="s">
        <v>1</v>
      </c>
      <c r="W10" s="67">
        <v>0.011</v>
      </c>
      <c r="X10" s="65" t="s">
        <v>2</v>
      </c>
      <c r="Y10" s="68">
        <v>0</v>
      </c>
      <c r="Z10" s="114" t="s">
        <v>6</v>
      </c>
      <c r="AA10" s="114"/>
      <c r="AB10" s="111"/>
      <c r="AC10" s="94" t="s">
        <v>66</v>
      </c>
      <c r="AD10" s="65" t="s">
        <v>0</v>
      </c>
      <c r="AE10" s="110" t="s">
        <v>34</v>
      </c>
      <c r="AF10" s="65" t="s">
        <v>1</v>
      </c>
      <c r="AG10" s="112">
        <v>0.0136</v>
      </c>
      <c r="AH10" s="65" t="s">
        <v>2</v>
      </c>
      <c r="AI10" s="68">
        <v>0</v>
      </c>
      <c r="AJ10" s="115" t="s">
        <v>6</v>
      </c>
      <c r="AK10" s="5"/>
    </row>
    <row r="11" spans="1:37" ht="33.75" customHeight="1">
      <c r="A11" s="62" t="s">
        <v>38</v>
      </c>
      <c r="B11" s="98" t="s">
        <v>33</v>
      </c>
      <c r="C11" s="65" t="s">
        <v>0</v>
      </c>
      <c r="D11" s="95" t="s">
        <v>34</v>
      </c>
      <c r="E11" s="65" t="s">
        <v>1</v>
      </c>
      <c r="F11" s="67">
        <v>0.07</v>
      </c>
      <c r="G11" s="65" t="s">
        <v>2</v>
      </c>
      <c r="H11" s="68">
        <v>0</v>
      </c>
      <c r="I11" s="69" t="s">
        <v>6</v>
      </c>
      <c r="J11" s="69"/>
      <c r="K11" s="99"/>
      <c r="L11" s="99"/>
      <c r="M11" s="28" t="str">
        <f t="shared" si="2"/>
        <v>0</v>
      </c>
      <c r="N11" s="28" t="e">
        <f t="shared" si="0"/>
        <v>#VALUE!</v>
      </c>
      <c r="O11" s="28" t="e">
        <f t="shared" si="3"/>
        <v>#VALUE!</v>
      </c>
      <c r="P11" s="28">
        <v>0</v>
      </c>
      <c r="Q11" s="28" t="e">
        <f t="shared" si="1"/>
        <v>#VALUE!</v>
      </c>
      <c r="R11" s="109"/>
      <c r="S11" s="94" t="s">
        <v>66</v>
      </c>
      <c r="T11" s="65" t="s">
        <v>0</v>
      </c>
      <c r="U11" s="110" t="s">
        <v>34</v>
      </c>
      <c r="V11" s="65" t="s">
        <v>1</v>
      </c>
      <c r="W11" s="67">
        <v>0.011</v>
      </c>
      <c r="X11" s="65" t="s">
        <v>2</v>
      </c>
      <c r="Y11" s="68">
        <v>0</v>
      </c>
      <c r="Z11" s="114" t="s">
        <v>6</v>
      </c>
      <c r="AA11" s="114"/>
      <c r="AB11" s="111"/>
      <c r="AC11" s="116" t="s">
        <v>33</v>
      </c>
      <c r="AD11" s="65" t="s">
        <v>0</v>
      </c>
      <c r="AE11" s="110" t="s">
        <v>34</v>
      </c>
      <c r="AF11" s="65" t="s">
        <v>1</v>
      </c>
      <c r="AG11" s="112">
        <v>0.0136</v>
      </c>
      <c r="AH11" s="65" t="s">
        <v>2</v>
      </c>
      <c r="AI11" s="68"/>
      <c r="AJ11" s="115" t="s">
        <v>6</v>
      </c>
      <c r="AK11" s="5"/>
    </row>
    <row r="12" spans="1:37" ht="33.75" customHeight="1">
      <c r="A12" s="62" t="s">
        <v>38</v>
      </c>
      <c r="B12" s="98" t="s">
        <v>33</v>
      </c>
      <c r="C12" s="65" t="s">
        <v>0</v>
      </c>
      <c r="D12" s="95" t="s">
        <v>34</v>
      </c>
      <c r="E12" s="65" t="s">
        <v>1</v>
      </c>
      <c r="F12" s="67">
        <v>0.07</v>
      </c>
      <c r="G12" s="65" t="s">
        <v>2</v>
      </c>
      <c r="H12" s="68">
        <v>0</v>
      </c>
      <c r="I12" s="69" t="s">
        <v>6</v>
      </c>
      <c r="J12" s="69"/>
      <c r="K12" s="99"/>
      <c r="L12" s="99"/>
      <c r="M12" s="28" t="str">
        <f t="shared" si="2"/>
        <v>0</v>
      </c>
      <c r="N12" s="28" t="e">
        <f t="shared" si="0"/>
        <v>#VALUE!</v>
      </c>
      <c r="O12" s="28" t="e">
        <f t="shared" si="3"/>
        <v>#VALUE!</v>
      </c>
      <c r="P12" s="28">
        <v>0</v>
      </c>
      <c r="Q12" s="28" t="e">
        <f t="shared" si="1"/>
        <v>#VALUE!</v>
      </c>
      <c r="R12" s="109"/>
      <c r="S12" s="94" t="s">
        <v>66</v>
      </c>
      <c r="T12" s="65" t="s">
        <v>0</v>
      </c>
      <c r="U12" s="110" t="s">
        <v>34</v>
      </c>
      <c r="V12" s="65" t="s">
        <v>1</v>
      </c>
      <c r="W12" s="67">
        <v>0.011</v>
      </c>
      <c r="X12" s="65" t="s">
        <v>2</v>
      </c>
      <c r="Y12" s="68">
        <v>0</v>
      </c>
      <c r="Z12" s="114" t="s">
        <v>6</v>
      </c>
      <c r="AA12" s="114"/>
      <c r="AB12" s="111"/>
      <c r="AC12" s="116" t="s">
        <v>33</v>
      </c>
      <c r="AD12" s="65" t="s">
        <v>0</v>
      </c>
      <c r="AE12" s="110" t="s">
        <v>34</v>
      </c>
      <c r="AF12" s="65" t="s">
        <v>1</v>
      </c>
      <c r="AG12" s="112">
        <v>0.0136</v>
      </c>
      <c r="AH12" s="65" t="s">
        <v>2</v>
      </c>
      <c r="AI12" s="68"/>
      <c r="AJ12" s="115" t="s">
        <v>6</v>
      </c>
      <c r="AK12" s="5"/>
    </row>
    <row r="13" spans="1:37" ht="18" customHeight="1" hidden="1" thickBot="1" thickTop="1">
      <c r="A13" s="63" t="s">
        <v>9</v>
      </c>
      <c r="B13" s="64"/>
      <c r="C13" s="65" t="s">
        <v>0</v>
      </c>
      <c r="D13" s="66">
        <v>330000</v>
      </c>
      <c r="E13" s="65" t="s">
        <v>1</v>
      </c>
      <c r="F13" s="67">
        <v>0.07</v>
      </c>
      <c r="G13" s="65" t="s">
        <v>2</v>
      </c>
      <c r="H13" s="68" t="str">
        <f>IF(Q13-330000&gt;0,((Q13-330000)*F13),"0")</f>
        <v>0</v>
      </c>
      <c r="I13" s="69" t="s">
        <v>6</v>
      </c>
      <c r="J13" s="69"/>
      <c r="K13" s="37"/>
      <c r="L13" s="37"/>
      <c r="M13" s="28" t="str">
        <f t="shared" si="2"/>
        <v>0</v>
      </c>
      <c r="N13" s="28">
        <f t="shared" si="0"/>
        <v>0</v>
      </c>
      <c r="O13" s="28">
        <f t="shared" si="3"/>
        <v>0</v>
      </c>
      <c r="P13" s="28">
        <v>0</v>
      </c>
      <c r="Q13" s="28">
        <f t="shared" si="1"/>
        <v>0</v>
      </c>
      <c r="R13" s="109"/>
      <c r="S13" s="117">
        <f>B13</f>
        <v>0</v>
      </c>
      <c r="T13" s="65" t="s">
        <v>0</v>
      </c>
      <c r="U13" s="117">
        <v>330000</v>
      </c>
      <c r="V13" s="65" t="s">
        <v>1</v>
      </c>
      <c r="W13" s="67">
        <v>0.011</v>
      </c>
      <c r="X13" s="65" t="s">
        <v>2</v>
      </c>
      <c r="Y13" s="68" t="str">
        <f>IF(S13-330000&gt;0,((S13-330000)*W13),"0")</f>
        <v>0</v>
      </c>
      <c r="Z13" s="114" t="s">
        <v>6</v>
      </c>
      <c r="AA13" s="114"/>
      <c r="AB13" s="111"/>
      <c r="AC13" s="117">
        <f>B13</f>
        <v>0</v>
      </c>
      <c r="AD13" s="65" t="s">
        <v>0</v>
      </c>
      <c r="AE13" s="117">
        <v>330000</v>
      </c>
      <c r="AF13" s="65" t="s">
        <v>1</v>
      </c>
      <c r="AG13" s="112">
        <v>0.0136</v>
      </c>
      <c r="AH13" s="65" t="s">
        <v>2</v>
      </c>
      <c r="AI13" s="68" t="str">
        <f>IF(K13&gt;39,IF(K13&lt;65,IF(AC13-330000&gt;0,((AC13-330000)*AG13),"0"),"0"),"0")</f>
        <v>0</v>
      </c>
      <c r="AJ13" s="115" t="s">
        <v>6</v>
      </c>
      <c r="AK13" s="5"/>
    </row>
    <row r="14" spans="1:37" ht="18" customHeight="1" hidden="1" thickBot="1" thickTop="1">
      <c r="A14" s="63" t="s">
        <v>10</v>
      </c>
      <c r="B14" s="70"/>
      <c r="C14" s="65" t="s">
        <v>0</v>
      </c>
      <c r="D14" s="66">
        <v>330000</v>
      </c>
      <c r="E14" s="65" t="s">
        <v>1</v>
      </c>
      <c r="F14" s="67">
        <v>0.07</v>
      </c>
      <c r="G14" s="65" t="s">
        <v>2</v>
      </c>
      <c r="H14" s="68" t="str">
        <f>IF(Q14-330000&gt;0,((Q14-330000)*F14),"0")</f>
        <v>0</v>
      </c>
      <c r="I14" s="69" t="s">
        <v>6</v>
      </c>
      <c r="J14" s="69"/>
      <c r="K14" s="32"/>
      <c r="L14" s="32"/>
      <c r="M14" s="28" t="str">
        <f t="shared" si="2"/>
        <v>0</v>
      </c>
      <c r="N14" s="28">
        <f t="shared" si="0"/>
        <v>0</v>
      </c>
      <c r="O14" s="28">
        <f t="shared" si="3"/>
        <v>0</v>
      </c>
      <c r="P14" s="28">
        <v>0</v>
      </c>
      <c r="Q14" s="28">
        <f t="shared" si="1"/>
        <v>0</v>
      </c>
      <c r="R14" s="109"/>
      <c r="S14" s="117">
        <f>B14</f>
        <v>0</v>
      </c>
      <c r="T14" s="65" t="s">
        <v>0</v>
      </c>
      <c r="U14" s="117">
        <v>330000</v>
      </c>
      <c r="V14" s="65" t="s">
        <v>1</v>
      </c>
      <c r="W14" s="67">
        <v>0.011</v>
      </c>
      <c r="X14" s="65" t="s">
        <v>2</v>
      </c>
      <c r="Y14" s="68" t="str">
        <f>IF(S14-330000&gt;0,((S14-330000)*W14),"0")</f>
        <v>0</v>
      </c>
      <c r="Z14" s="114" t="s">
        <v>6</v>
      </c>
      <c r="AA14" s="114"/>
      <c r="AB14" s="111"/>
      <c r="AC14" s="117">
        <f>B14</f>
        <v>0</v>
      </c>
      <c r="AD14" s="65" t="s">
        <v>0</v>
      </c>
      <c r="AE14" s="117">
        <v>330000</v>
      </c>
      <c r="AF14" s="65" t="s">
        <v>1</v>
      </c>
      <c r="AG14" s="112">
        <v>0.0136</v>
      </c>
      <c r="AH14" s="65" t="s">
        <v>2</v>
      </c>
      <c r="AI14" s="68" t="str">
        <f>IF(K14&gt;39,IF(K14&lt;65,IF(AC14-330000&gt;0,((AC14-330000)*AG14),"0"),"0"),"0")</f>
        <v>0</v>
      </c>
      <c r="AJ14" s="115" t="s">
        <v>6</v>
      </c>
      <c r="AK14" s="5"/>
    </row>
    <row r="15" spans="1:37" ht="18" customHeight="1" hidden="1" thickBot="1" thickTop="1">
      <c r="A15" s="63" t="s">
        <v>11</v>
      </c>
      <c r="B15" s="70"/>
      <c r="C15" s="65" t="s">
        <v>0</v>
      </c>
      <c r="D15" s="66">
        <v>330000</v>
      </c>
      <c r="E15" s="65" t="s">
        <v>1</v>
      </c>
      <c r="F15" s="67">
        <v>0.07</v>
      </c>
      <c r="G15" s="65" t="s">
        <v>2</v>
      </c>
      <c r="H15" s="68" t="str">
        <f>IF(Q15-330000&gt;0,((Q15-330000)*F15),"0")</f>
        <v>0</v>
      </c>
      <c r="I15" s="69" t="s">
        <v>6</v>
      </c>
      <c r="J15" s="69"/>
      <c r="K15" s="32"/>
      <c r="L15" s="32"/>
      <c r="M15" s="28" t="str">
        <f t="shared" si="2"/>
        <v>0</v>
      </c>
      <c r="N15" s="28">
        <f t="shared" si="0"/>
        <v>0</v>
      </c>
      <c r="O15" s="28">
        <f t="shared" si="3"/>
        <v>0</v>
      </c>
      <c r="P15" s="28">
        <v>0</v>
      </c>
      <c r="Q15" s="28">
        <f t="shared" si="1"/>
        <v>0</v>
      </c>
      <c r="R15" s="109"/>
      <c r="S15" s="117">
        <f>B15</f>
        <v>0</v>
      </c>
      <c r="T15" s="65" t="s">
        <v>0</v>
      </c>
      <c r="U15" s="117">
        <v>330000</v>
      </c>
      <c r="V15" s="65" t="s">
        <v>1</v>
      </c>
      <c r="W15" s="67">
        <v>0.011</v>
      </c>
      <c r="X15" s="65" t="s">
        <v>2</v>
      </c>
      <c r="Y15" s="68" t="str">
        <f>IF(S15-330000&gt;0,((S15-330000)*W15),"0")</f>
        <v>0</v>
      </c>
      <c r="Z15" s="114" t="s">
        <v>6</v>
      </c>
      <c r="AA15" s="114"/>
      <c r="AB15" s="111"/>
      <c r="AC15" s="117">
        <f>B15</f>
        <v>0</v>
      </c>
      <c r="AD15" s="65" t="s">
        <v>0</v>
      </c>
      <c r="AE15" s="117">
        <v>330000</v>
      </c>
      <c r="AF15" s="65" t="s">
        <v>1</v>
      </c>
      <c r="AG15" s="112">
        <v>0.0136</v>
      </c>
      <c r="AH15" s="65" t="s">
        <v>2</v>
      </c>
      <c r="AI15" s="68" t="str">
        <f>IF(K15&gt;39,IF(K15&lt;65,IF(AC15-330000&gt;0,((AC15-330000)*AG15),"0"),"0"),"0")</f>
        <v>0</v>
      </c>
      <c r="AJ15" s="115" t="s">
        <v>6</v>
      </c>
      <c r="AK15" s="5"/>
    </row>
    <row r="16" spans="1:37" ht="18" customHeight="1" hidden="1" thickBot="1" thickTop="1">
      <c r="A16" s="63" t="s">
        <v>12</v>
      </c>
      <c r="B16" s="70"/>
      <c r="C16" s="65" t="s">
        <v>0</v>
      </c>
      <c r="D16" s="66">
        <v>330000</v>
      </c>
      <c r="E16" s="65" t="s">
        <v>1</v>
      </c>
      <c r="F16" s="67">
        <v>0.07</v>
      </c>
      <c r="G16" s="65" t="s">
        <v>2</v>
      </c>
      <c r="H16" s="68" t="str">
        <f>IF(Q16-330000&gt;0,((Q16-330000)*F16),"0")</f>
        <v>0</v>
      </c>
      <c r="I16" s="69" t="s">
        <v>6</v>
      </c>
      <c r="J16" s="69"/>
      <c r="K16" s="32"/>
      <c r="L16" s="32"/>
      <c r="M16" s="28" t="str">
        <f t="shared" si="2"/>
        <v>0</v>
      </c>
      <c r="N16" s="28">
        <f t="shared" si="0"/>
        <v>0</v>
      </c>
      <c r="O16" s="28">
        <f t="shared" si="3"/>
        <v>0</v>
      </c>
      <c r="P16" s="28">
        <v>0</v>
      </c>
      <c r="Q16" s="28">
        <f t="shared" si="1"/>
        <v>0</v>
      </c>
      <c r="R16" s="109"/>
      <c r="S16" s="117">
        <f>B16</f>
        <v>0</v>
      </c>
      <c r="T16" s="65" t="s">
        <v>0</v>
      </c>
      <c r="U16" s="117">
        <v>330000</v>
      </c>
      <c r="V16" s="65" t="s">
        <v>1</v>
      </c>
      <c r="W16" s="67">
        <v>0.011</v>
      </c>
      <c r="X16" s="65" t="s">
        <v>2</v>
      </c>
      <c r="Y16" s="68" t="str">
        <f>IF(S16-330000&gt;0,((S16-330000)*W16),"0")</f>
        <v>0</v>
      </c>
      <c r="Z16" s="114" t="s">
        <v>6</v>
      </c>
      <c r="AA16" s="114"/>
      <c r="AB16" s="111"/>
      <c r="AC16" s="117">
        <f>B16</f>
        <v>0</v>
      </c>
      <c r="AD16" s="65" t="s">
        <v>0</v>
      </c>
      <c r="AE16" s="117">
        <v>330000</v>
      </c>
      <c r="AF16" s="65" t="s">
        <v>1</v>
      </c>
      <c r="AG16" s="112">
        <v>0.0136</v>
      </c>
      <c r="AH16" s="65" t="s">
        <v>2</v>
      </c>
      <c r="AI16" s="68" t="str">
        <f>IF(K16&gt;39,IF(K16&lt;65,IF(AC16-330000&gt;0,((AC16-330000)*AG16),"0"),"0"),"0")</f>
        <v>0</v>
      </c>
      <c r="AJ16" s="115" t="s">
        <v>6</v>
      </c>
      <c r="AK16" s="5"/>
    </row>
    <row r="17" spans="1:37" ht="18" customHeight="1" hidden="1" thickBot="1" thickTop="1">
      <c r="A17" s="71" t="s">
        <v>16</v>
      </c>
      <c r="B17" s="70">
        <v>0</v>
      </c>
      <c r="C17" s="72"/>
      <c r="D17" s="66"/>
      <c r="E17" s="65"/>
      <c r="F17" s="67"/>
      <c r="G17" s="65"/>
      <c r="H17" s="73"/>
      <c r="I17" s="69"/>
      <c r="J17" s="69"/>
      <c r="K17" s="32"/>
      <c r="L17" s="32"/>
      <c r="M17" s="28" t="str">
        <f t="shared" si="2"/>
        <v>0</v>
      </c>
      <c r="N17" s="28">
        <f t="shared" si="0"/>
        <v>0</v>
      </c>
      <c r="O17" s="28">
        <f t="shared" si="3"/>
        <v>0</v>
      </c>
      <c r="P17" s="28">
        <v>0</v>
      </c>
      <c r="Q17" s="28">
        <f t="shared" si="1"/>
        <v>0</v>
      </c>
      <c r="R17" s="109"/>
      <c r="S17" s="53"/>
      <c r="T17" s="53"/>
      <c r="U17" s="53"/>
      <c r="V17" s="53"/>
      <c r="W17" s="53"/>
      <c r="X17" s="53"/>
      <c r="Y17" s="83"/>
      <c r="Z17" s="53"/>
      <c r="AA17" s="53"/>
      <c r="AB17" s="55"/>
      <c r="AC17" s="53"/>
      <c r="AD17" s="53"/>
      <c r="AE17" s="53"/>
      <c r="AF17" s="53"/>
      <c r="AG17" s="53"/>
      <c r="AH17" s="53"/>
      <c r="AI17" s="83"/>
      <c r="AJ17" s="105"/>
      <c r="AK17" s="5"/>
    </row>
    <row r="18" spans="1:37" ht="18" customHeight="1" hidden="1" thickTop="1">
      <c r="A18" s="74"/>
      <c r="B18" s="66"/>
      <c r="C18" s="65"/>
      <c r="D18" s="66"/>
      <c r="E18" s="65"/>
      <c r="F18" s="67"/>
      <c r="G18" s="65"/>
      <c r="H18" s="73"/>
      <c r="I18" s="69"/>
      <c r="J18" s="69"/>
      <c r="K18" s="26"/>
      <c r="L18" s="26"/>
      <c r="M18" s="28"/>
      <c r="N18" s="28"/>
      <c r="O18" s="28"/>
      <c r="P18" s="28"/>
      <c r="Q18" s="28"/>
      <c r="R18" s="109"/>
      <c r="S18" s="53"/>
      <c r="T18" s="53"/>
      <c r="U18" s="53"/>
      <c r="V18" s="53"/>
      <c r="W18" s="53"/>
      <c r="X18" s="53"/>
      <c r="Y18" s="83"/>
      <c r="Z18" s="53"/>
      <c r="AA18" s="53"/>
      <c r="AB18" s="55"/>
      <c r="AC18" s="53"/>
      <c r="AD18" s="53"/>
      <c r="AE18" s="53"/>
      <c r="AF18" s="53"/>
      <c r="AG18" s="53"/>
      <c r="AH18" s="53"/>
      <c r="AI18" s="83"/>
      <c r="AJ18" s="105"/>
      <c r="AK18" s="5"/>
    </row>
    <row r="19" spans="1:37" ht="18" customHeight="1" hidden="1">
      <c r="A19" s="55"/>
      <c r="B19" s="75"/>
      <c r="C19" s="53"/>
      <c r="D19" s="53"/>
      <c r="E19" s="53"/>
      <c r="F19" s="53"/>
      <c r="G19" s="53"/>
      <c r="H19" s="76">
        <f>SUM(H9:H16)</f>
        <v>636370</v>
      </c>
      <c r="I19" s="53"/>
      <c r="J19" s="53"/>
      <c r="K19" s="5"/>
      <c r="L19" s="5"/>
      <c r="M19" s="26">
        <f>SUM(M9:M16)</f>
        <v>0</v>
      </c>
      <c r="N19" s="26"/>
      <c r="O19" s="26"/>
      <c r="P19" s="26"/>
      <c r="Q19" s="26"/>
      <c r="R19" s="118"/>
      <c r="S19" s="53"/>
      <c r="T19" s="53"/>
      <c r="U19" s="53"/>
      <c r="V19" s="53"/>
      <c r="W19" s="53"/>
      <c r="X19" s="53"/>
      <c r="Y19" s="119">
        <f>SUM(Y9:Y16)</f>
        <v>100001</v>
      </c>
      <c r="Z19" s="53"/>
      <c r="AA19" s="53"/>
      <c r="AB19" s="55"/>
      <c r="AC19" s="53"/>
      <c r="AD19" s="53"/>
      <c r="AE19" s="53"/>
      <c r="AF19" s="53"/>
      <c r="AG19" s="53"/>
      <c r="AH19" s="53"/>
      <c r="AI19" s="119">
        <f>SUM(AI9:AI16)</f>
        <v>123638</v>
      </c>
      <c r="AJ19" s="105"/>
      <c r="AK19" s="5"/>
    </row>
    <row r="20" spans="1:37" ht="18" customHeight="1">
      <c r="A20" s="55"/>
      <c r="B20" s="56" t="s">
        <v>20</v>
      </c>
      <c r="C20" s="53"/>
      <c r="D20" s="53"/>
      <c r="E20" s="53"/>
      <c r="F20" s="53"/>
      <c r="G20" s="53"/>
      <c r="H20" s="77"/>
      <c r="I20" s="53"/>
      <c r="J20" s="53"/>
      <c r="K20" s="5"/>
      <c r="L20" s="5"/>
      <c r="M20" s="5"/>
      <c r="N20" s="5"/>
      <c r="O20" s="5"/>
      <c r="P20" s="5"/>
      <c r="Q20" s="5"/>
      <c r="R20" s="55"/>
      <c r="S20" s="56" t="s">
        <v>26</v>
      </c>
      <c r="T20" s="53"/>
      <c r="U20" s="53"/>
      <c r="V20" s="53"/>
      <c r="W20" s="53"/>
      <c r="X20" s="53"/>
      <c r="Y20" s="83"/>
      <c r="Z20" s="53"/>
      <c r="AA20" s="53"/>
      <c r="AB20" s="55"/>
      <c r="AC20" s="56" t="s">
        <v>26</v>
      </c>
      <c r="AD20" s="53"/>
      <c r="AE20" s="53"/>
      <c r="AF20" s="53"/>
      <c r="AG20" s="53"/>
      <c r="AH20" s="53"/>
      <c r="AI20" s="83"/>
      <c r="AJ20" s="105"/>
      <c r="AK20" s="5"/>
    </row>
    <row r="21" spans="1:37" ht="18" customHeight="1">
      <c r="A21" s="55"/>
      <c r="B21" s="53" t="s">
        <v>15</v>
      </c>
      <c r="C21" s="53"/>
      <c r="D21" s="53"/>
      <c r="E21" s="53"/>
      <c r="F21" s="53"/>
      <c r="G21" s="53"/>
      <c r="H21" s="77"/>
      <c r="I21" s="53"/>
      <c r="J21" s="53"/>
      <c r="K21" s="5"/>
      <c r="L21" s="5"/>
      <c r="M21" s="5"/>
      <c r="N21" s="5"/>
      <c r="O21" s="5"/>
      <c r="P21" s="5"/>
      <c r="Q21" s="5"/>
      <c r="R21" s="55"/>
      <c r="S21" s="53" t="s">
        <v>25</v>
      </c>
      <c r="T21" s="53"/>
      <c r="U21" s="53"/>
      <c r="V21" s="53"/>
      <c r="W21" s="53"/>
      <c r="X21" s="53"/>
      <c r="Y21" s="83"/>
      <c r="Z21" s="53"/>
      <c r="AA21" s="53"/>
      <c r="AB21" s="55"/>
      <c r="AC21" s="53" t="s">
        <v>27</v>
      </c>
      <c r="AD21" s="53"/>
      <c r="AE21" s="53"/>
      <c r="AF21" s="53"/>
      <c r="AG21" s="53"/>
      <c r="AH21" s="53"/>
      <c r="AI21" s="83"/>
      <c r="AJ21" s="105"/>
      <c r="AK21" s="5"/>
    </row>
    <row r="22" spans="1:37" ht="39" customHeight="1">
      <c r="A22" s="55"/>
      <c r="B22" s="83" t="s">
        <v>51</v>
      </c>
      <c r="C22" s="53" t="s">
        <v>1</v>
      </c>
      <c r="D22" s="66">
        <v>9500</v>
      </c>
      <c r="E22" s="53"/>
      <c r="F22" s="53"/>
      <c r="G22" s="53" t="s">
        <v>4</v>
      </c>
      <c r="H22" s="68">
        <v>38000</v>
      </c>
      <c r="I22" s="69" t="s">
        <v>6</v>
      </c>
      <c r="J22" s="69"/>
      <c r="K22" s="5"/>
      <c r="L22" s="7"/>
      <c r="M22" s="5"/>
      <c r="N22" s="5"/>
      <c r="O22" s="5"/>
      <c r="P22" s="5"/>
      <c r="Q22" s="5"/>
      <c r="R22" s="55"/>
      <c r="S22" s="83" t="s">
        <v>64</v>
      </c>
      <c r="T22" s="53" t="s">
        <v>1</v>
      </c>
      <c r="U22" s="117">
        <v>10000</v>
      </c>
      <c r="V22" s="53"/>
      <c r="W22" s="53"/>
      <c r="X22" s="53" t="s">
        <v>4</v>
      </c>
      <c r="Y22" s="68">
        <v>40000</v>
      </c>
      <c r="Z22" s="69" t="s">
        <v>6</v>
      </c>
      <c r="AA22" s="114"/>
      <c r="AB22" s="111"/>
      <c r="AC22" s="83" t="s">
        <v>52</v>
      </c>
      <c r="AD22" s="53" t="s">
        <v>1</v>
      </c>
      <c r="AE22" s="117">
        <v>11000</v>
      </c>
      <c r="AF22" s="53"/>
      <c r="AG22" s="53"/>
      <c r="AH22" s="53" t="s">
        <v>4</v>
      </c>
      <c r="AI22" s="68">
        <v>22000</v>
      </c>
      <c r="AJ22" s="113" t="s">
        <v>6</v>
      </c>
      <c r="AK22" s="5"/>
    </row>
    <row r="23" spans="1:37" ht="18" customHeight="1" hidden="1">
      <c r="A23" s="55"/>
      <c r="B23" s="78" t="e">
        <f>IF(H23="","",#REF!)</f>
        <v>#REF!</v>
      </c>
      <c r="C23" s="78" t="e">
        <f>IF(H23="","","割軽減後税額")</f>
        <v>#REF!</v>
      </c>
      <c r="D23" s="79"/>
      <c r="E23" s="78"/>
      <c r="F23" s="78"/>
      <c r="G23" s="78"/>
      <c r="H23" s="80" t="e">
        <f>IF($B$17="","",IF(#REF!="","",(10-#REF!)*'国保税試算⑤'!H22/10))</f>
        <v>#REF!</v>
      </c>
      <c r="I23" s="81" t="e">
        <f>IF(H23="","","円")</f>
        <v>#REF!</v>
      </c>
      <c r="J23" s="81"/>
      <c r="K23" s="5"/>
      <c r="L23" s="5"/>
      <c r="M23" s="5"/>
      <c r="N23" s="5"/>
      <c r="O23" s="5"/>
      <c r="P23" s="5"/>
      <c r="Q23" s="5"/>
      <c r="R23" s="55"/>
      <c r="S23" s="78" t="e">
        <f>IF(Y23="","",#REF!)</f>
        <v>#REF!</v>
      </c>
      <c r="T23" s="78" t="e">
        <f>IF(Y23="","","割軽減後税額")</f>
        <v>#REF!</v>
      </c>
      <c r="U23" s="53"/>
      <c r="V23" s="53"/>
      <c r="W23" s="53"/>
      <c r="X23" s="53"/>
      <c r="Y23" s="80" t="e">
        <f>IF($B$17="","",IF(#REF!="","",(10-#REF!)*'国保税試算⑤'!Y22/10))</f>
        <v>#REF!</v>
      </c>
      <c r="Z23" s="81" t="e">
        <f>IF(Y23="","","円")</f>
        <v>#REF!</v>
      </c>
      <c r="AA23" s="81"/>
      <c r="AB23" s="120"/>
      <c r="AC23" s="78" t="e">
        <f>IF(AI23="","",#REF!)</f>
        <v>#REF!</v>
      </c>
      <c r="AD23" s="78" t="e">
        <f>IF(AI23="","","割軽減後税額")</f>
        <v>#REF!</v>
      </c>
      <c r="AE23" s="53"/>
      <c r="AF23" s="53"/>
      <c r="AG23" s="53"/>
      <c r="AH23" s="53"/>
      <c r="AI23" s="80" t="e">
        <f>IF($B$17="","",IF($AC$22=0,"",IF(#REF!="","",(10-#REF!)*'国保税試算⑤'!AI22/10)))</f>
        <v>#REF!</v>
      </c>
      <c r="AJ23" s="121" t="e">
        <f>IF(AI23="","","円")</f>
        <v>#REF!</v>
      </c>
      <c r="AK23" s="5"/>
    </row>
    <row r="24" spans="1:37" ht="18" customHeight="1">
      <c r="A24" s="55"/>
      <c r="B24" s="56" t="s">
        <v>30</v>
      </c>
      <c r="C24" s="53"/>
      <c r="D24" s="53"/>
      <c r="E24" s="53"/>
      <c r="F24" s="53"/>
      <c r="G24" s="53"/>
      <c r="H24" s="77"/>
      <c r="I24" s="53"/>
      <c r="J24" s="53"/>
      <c r="K24" s="5"/>
      <c r="L24" s="5"/>
      <c r="M24" s="5"/>
      <c r="N24" s="5"/>
      <c r="O24" s="5"/>
      <c r="P24" s="5"/>
      <c r="Q24" s="5"/>
      <c r="R24" s="55"/>
      <c r="S24" s="56"/>
      <c r="T24" s="53"/>
      <c r="U24" s="53"/>
      <c r="V24" s="53"/>
      <c r="W24" s="53"/>
      <c r="X24" s="53"/>
      <c r="Y24" s="83"/>
      <c r="Z24" s="53"/>
      <c r="AA24" s="53"/>
      <c r="AB24" s="55"/>
      <c r="AC24" s="56"/>
      <c r="AD24" s="53"/>
      <c r="AE24" s="53"/>
      <c r="AF24" s="53"/>
      <c r="AG24" s="53"/>
      <c r="AH24" s="53"/>
      <c r="AI24" s="83"/>
      <c r="AJ24" s="105"/>
      <c r="AK24" s="5"/>
    </row>
    <row r="25" spans="1:37" ht="18" customHeight="1">
      <c r="A25" s="55"/>
      <c r="B25" s="53" t="s">
        <v>36</v>
      </c>
      <c r="C25" s="53"/>
      <c r="D25" s="53"/>
      <c r="E25" s="53"/>
      <c r="F25" s="53"/>
      <c r="G25" s="53"/>
      <c r="H25" s="77"/>
      <c r="I25" s="53"/>
      <c r="J25" s="53"/>
      <c r="K25" s="5"/>
      <c r="L25" s="5"/>
      <c r="M25" s="5"/>
      <c r="N25" s="5"/>
      <c r="O25" s="5"/>
      <c r="P25" s="5"/>
      <c r="Q25" s="5"/>
      <c r="R25" s="55"/>
      <c r="S25" s="53"/>
      <c r="T25" s="53"/>
      <c r="U25" s="53"/>
      <c r="V25" s="53"/>
      <c r="W25" s="53"/>
      <c r="X25" s="53"/>
      <c r="Y25" s="83"/>
      <c r="Z25" s="53"/>
      <c r="AA25" s="53"/>
      <c r="AB25" s="55"/>
      <c r="AC25" s="53"/>
      <c r="AD25" s="53"/>
      <c r="AE25" s="53"/>
      <c r="AF25" s="53"/>
      <c r="AG25" s="53"/>
      <c r="AH25" s="53"/>
      <c r="AI25" s="83"/>
      <c r="AJ25" s="105"/>
      <c r="AK25" s="5"/>
    </row>
    <row r="26" spans="1:37" ht="39" customHeight="1">
      <c r="A26" s="55"/>
      <c r="B26" s="101" t="s">
        <v>67</v>
      </c>
      <c r="C26" s="53" t="s">
        <v>1</v>
      </c>
      <c r="D26" s="82" t="s">
        <v>31</v>
      </c>
      <c r="E26" s="53"/>
      <c r="F26" s="53"/>
      <c r="G26" s="53" t="s">
        <v>4</v>
      </c>
      <c r="H26" s="102" t="s">
        <v>68</v>
      </c>
      <c r="I26" s="69" t="s">
        <v>6</v>
      </c>
      <c r="J26" s="69"/>
      <c r="K26" s="5"/>
      <c r="L26" s="7"/>
      <c r="M26" s="5"/>
      <c r="N26" s="5"/>
      <c r="O26" s="5"/>
      <c r="P26" s="5"/>
      <c r="Q26" s="5"/>
      <c r="R26" s="55"/>
      <c r="S26" s="83"/>
      <c r="T26" s="65"/>
      <c r="U26" s="117"/>
      <c r="V26" s="53"/>
      <c r="W26" s="53"/>
      <c r="X26" s="65"/>
      <c r="Y26" s="68"/>
      <c r="Z26" s="114"/>
      <c r="AA26" s="114"/>
      <c r="AB26" s="111"/>
      <c r="AC26" s="83"/>
      <c r="AD26" s="65"/>
      <c r="AE26" s="117"/>
      <c r="AF26" s="53"/>
      <c r="AG26" s="53"/>
      <c r="AH26" s="65"/>
      <c r="AI26" s="68"/>
      <c r="AJ26" s="115"/>
      <c r="AK26" s="5"/>
    </row>
    <row r="27" spans="1:37" ht="18" customHeight="1">
      <c r="A27" s="55"/>
      <c r="B27" s="56" t="s">
        <v>21</v>
      </c>
      <c r="C27" s="53"/>
      <c r="D27" s="53"/>
      <c r="E27" s="53"/>
      <c r="F27" s="53"/>
      <c r="G27" s="53"/>
      <c r="H27" s="84"/>
      <c r="I27" s="53"/>
      <c r="J27" s="53"/>
      <c r="K27" s="5"/>
      <c r="L27" s="5"/>
      <c r="M27" s="5"/>
      <c r="N27" s="5"/>
      <c r="O27" s="5"/>
      <c r="P27" s="5"/>
      <c r="Q27" s="5"/>
      <c r="R27" s="55"/>
      <c r="S27" s="56"/>
      <c r="T27" s="53"/>
      <c r="U27" s="53"/>
      <c r="V27" s="53"/>
      <c r="W27" s="53"/>
      <c r="X27" s="53"/>
      <c r="Y27" s="110"/>
      <c r="Z27" s="53"/>
      <c r="AA27" s="53"/>
      <c r="AB27" s="55"/>
      <c r="AC27" s="56"/>
      <c r="AD27" s="53"/>
      <c r="AE27" s="53"/>
      <c r="AF27" s="53"/>
      <c r="AG27" s="53"/>
      <c r="AH27" s="53"/>
      <c r="AI27" s="110"/>
      <c r="AJ27" s="105"/>
      <c r="AK27" s="5"/>
    </row>
    <row r="28" spans="1:37" ht="18" customHeight="1">
      <c r="A28" s="55"/>
      <c r="B28" s="53" t="s">
        <v>8</v>
      </c>
      <c r="C28" s="53"/>
      <c r="D28" s="53"/>
      <c r="E28" s="53"/>
      <c r="F28" s="53"/>
      <c r="G28" s="53"/>
      <c r="H28" s="84"/>
      <c r="I28" s="53"/>
      <c r="J28" s="53"/>
      <c r="K28" s="5"/>
      <c r="L28" s="5"/>
      <c r="M28" s="5"/>
      <c r="N28" s="5"/>
      <c r="O28" s="5"/>
      <c r="P28" s="5"/>
      <c r="Q28" s="5"/>
      <c r="R28" s="55"/>
      <c r="S28" s="53"/>
      <c r="T28" s="53"/>
      <c r="U28" s="53"/>
      <c r="V28" s="53"/>
      <c r="W28" s="53"/>
      <c r="X28" s="53"/>
      <c r="Y28" s="110"/>
      <c r="Z28" s="53"/>
      <c r="AA28" s="53"/>
      <c r="AB28" s="55"/>
      <c r="AC28" s="53"/>
      <c r="AD28" s="53"/>
      <c r="AE28" s="53"/>
      <c r="AF28" s="53"/>
      <c r="AG28" s="53"/>
      <c r="AH28" s="53"/>
      <c r="AI28" s="110"/>
      <c r="AJ28" s="105"/>
      <c r="AK28" s="5"/>
    </row>
    <row r="29" spans="1:37" ht="32.25" customHeight="1">
      <c r="A29" s="55"/>
      <c r="B29" s="53" t="s">
        <v>5</v>
      </c>
      <c r="C29" s="53"/>
      <c r="D29" s="53"/>
      <c r="E29" s="53"/>
      <c r="F29" s="53"/>
      <c r="G29" s="53"/>
      <c r="H29" s="103">
        <v>19500</v>
      </c>
      <c r="I29" s="69" t="s">
        <v>6</v>
      </c>
      <c r="J29" s="69"/>
      <c r="K29" s="5"/>
      <c r="L29" s="5"/>
      <c r="M29" s="5"/>
      <c r="N29" s="5"/>
      <c r="O29" s="5"/>
      <c r="P29" s="5"/>
      <c r="Q29" s="5"/>
      <c r="R29" s="55"/>
      <c r="S29" s="53"/>
      <c r="T29" s="53"/>
      <c r="U29" s="53"/>
      <c r="V29" s="53"/>
      <c r="W29" s="53"/>
      <c r="X29" s="53"/>
      <c r="Y29" s="68"/>
      <c r="Z29" s="69"/>
      <c r="AA29" s="69"/>
      <c r="AB29" s="122"/>
      <c r="AC29" s="53"/>
      <c r="AD29" s="53"/>
      <c r="AE29" s="53"/>
      <c r="AF29" s="53"/>
      <c r="AG29" s="53"/>
      <c r="AH29" s="53"/>
      <c r="AI29" s="68"/>
      <c r="AJ29" s="113"/>
      <c r="AK29" s="5"/>
    </row>
    <row r="30" spans="1:37" ht="18" customHeight="1" hidden="1">
      <c r="A30" s="55"/>
      <c r="B30" s="78" t="e">
        <f>IF(H30="","",#REF!)</f>
        <v>#REF!</v>
      </c>
      <c r="C30" s="78" t="e">
        <f>IF(H30="","","割軽減後税額")</f>
        <v>#REF!</v>
      </c>
      <c r="D30" s="79"/>
      <c r="E30" s="78"/>
      <c r="F30" s="78"/>
      <c r="G30" s="78"/>
      <c r="H30" s="80" t="e">
        <f>IF($B$17="","",IF(#REF!="","",(10-#REF!)*'国保税試算⑤'!H29/10))</f>
        <v>#REF!</v>
      </c>
      <c r="I30" s="81" t="e">
        <f>IF(H30="","","円")</f>
        <v>#REF!</v>
      </c>
      <c r="J30" s="81"/>
      <c r="K30" s="5"/>
      <c r="L30" s="5"/>
      <c r="M30" s="5"/>
      <c r="N30" s="5"/>
      <c r="O30" s="5"/>
      <c r="P30" s="5"/>
      <c r="Q30" s="5"/>
      <c r="R30" s="55"/>
      <c r="S30" s="78" t="e">
        <f>IF(Y30="","",#REF!)</f>
        <v>#REF!</v>
      </c>
      <c r="T30" s="78" t="e">
        <f>IF(Y30="","","割軽減後税額")</f>
        <v>#REF!</v>
      </c>
      <c r="U30" s="53"/>
      <c r="V30" s="53"/>
      <c r="W30" s="53"/>
      <c r="X30" s="53"/>
      <c r="Y30" s="80" t="e">
        <f>IF($B$17="","",IF(#REF!="","",(10-#REF!)*'国保税試算⑤'!Y29/10))</f>
        <v>#REF!</v>
      </c>
      <c r="Z30" s="81" t="e">
        <f>IF(Y30="","","円")</f>
        <v>#REF!</v>
      </c>
      <c r="AA30" s="81"/>
      <c r="AB30" s="120"/>
      <c r="AC30" s="78" t="e">
        <f>IF(AI30="","",#REF!)</f>
        <v>#REF!</v>
      </c>
      <c r="AD30" s="78" t="e">
        <f>IF(AI30="","","割軽減後税額")</f>
        <v>#REF!</v>
      </c>
      <c r="AE30" s="53"/>
      <c r="AF30" s="53"/>
      <c r="AG30" s="53"/>
      <c r="AH30" s="53"/>
      <c r="AI30" s="80" t="e">
        <f>IF($B$17="","",IF($AC$22=0,"",IF(#REF!="","",(10-#REF!)*'国保税試算⑤'!AI29/10)))</f>
        <v>#REF!</v>
      </c>
      <c r="AJ30" s="121" t="e">
        <f>IF(AI30="","","円")</f>
        <v>#REF!</v>
      </c>
      <c r="AK30" s="5"/>
    </row>
    <row r="31" spans="1:37" ht="7.5" customHeight="1" thickBot="1">
      <c r="A31" s="55"/>
      <c r="B31" s="78"/>
      <c r="C31" s="78"/>
      <c r="D31" s="79"/>
      <c r="E31" s="78"/>
      <c r="F31" s="78"/>
      <c r="G31" s="78"/>
      <c r="H31" s="80"/>
      <c r="I31" s="81"/>
      <c r="J31" s="81"/>
      <c r="K31" s="5"/>
      <c r="L31" s="5"/>
      <c r="M31" s="5"/>
      <c r="N31" s="5"/>
      <c r="O31" s="5"/>
      <c r="P31" s="5"/>
      <c r="Q31" s="5"/>
      <c r="R31" s="55"/>
      <c r="S31" s="78"/>
      <c r="T31" s="78"/>
      <c r="U31" s="53"/>
      <c r="V31" s="53"/>
      <c r="W31" s="53"/>
      <c r="X31" s="53"/>
      <c r="Y31" s="80"/>
      <c r="Z31" s="81"/>
      <c r="AA31" s="81"/>
      <c r="AB31" s="120"/>
      <c r="AC31" s="78"/>
      <c r="AD31" s="78"/>
      <c r="AE31" s="53"/>
      <c r="AF31" s="53"/>
      <c r="AG31" s="53"/>
      <c r="AH31" s="53"/>
      <c r="AI31" s="80"/>
      <c r="AJ31" s="121"/>
      <c r="AK31" s="5"/>
    </row>
    <row r="32" spans="1:37" ht="34.5" customHeight="1" thickBot="1">
      <c r="A32" s="55"/>
      <c r="B32" s="56" t="s">
        <v>22</v>
      </c>
      <c r="C32" s="53"/>
      <c r="D32" s="53"/>
      <c r="E32" s="53"/>
      <c r="F32" s="53"/>
      <c r="G32" s="85"/>
      <c r="H32" s="86">
        <v>744800</v>
      </c>
      <c r="I32" s="56" t="s">
        <v>6</v>
      </c>
      <c r="J32" s="56"/>
      <c r="K32" s="5"/>
      <c r="L32" s="5"/>
      <c r="M32" s="5"/>
      <c r="N32" s="5"/>
      <c r="O32" s="5"/>
      <c r="P32" s="5"/>
      <c r="Q32" s="5"/>
      <c r="R32" s="55"/>
      <c r="S32" s="56" t="s">
        <v>32</v>
      </c>
      <c r="T32" s="53"/>
      <c r="U32" s="53"/>
      <c r="V32" s="53"/>
      <c r="W32" s="53"/>
      <c r="X32" s="126"/>
      <c r="Y32" s="127">
        <v>140000</v>
      </c>
      <c r="Z32" s="56" t="s">
        <v>6</v>
      </c>
      <c r="AA32" s="56"/>
      <c r="AB32" s="123"/>
      <c r="AC32" s="56" t="s">
        <v>28</v>
      </c>
      <c r="AD32" s="53"/>
      <c r="AE32" s="53"/>
      <c r="AF32" s="53"/>
      <c r="AG32" s="53"/>
      <c r="AH32" s="85"/>
      <c r="AI32" s="86">
        <v>145600</v>
      </c>
      <c r="AJ32" s="124" t="s">
        <v>6</v>
      </c>
      <c r="AK32" s="5"/>
    </row>
    <row r="33" spans="1:37" ht="31.5" customHeight="1">
      <c r="A33" s="55"/>
      <c r="B33" s="56" t="s">
        <v>42</v>
      </c>
      <c r="C33" s="53"/>
      <c r="D33" s="53"/>
      <c r="E33" s="53"/>
      <c r="F33" s="53"/>
      <c r="G33" s="132" t="s">
        <v>47</v>
      </c>
      <c r="H33" s="132"/>
      <c r="I33" s="53"/>
      <c r="J33" s="53"/>
      <c r="K33" s="5"/>
      <c r="L33" s="5"/>
      <c r="M33" s="5"/>
      <c r="N33" s="5"/>
      <c r="O33" s="5"/>
      <c r="P33" s="5"/>
      <c r="Q33" s="5"/>
      <c r="R33" s="55"/>
      <c r="S33" s="56" t="s">
        <v>43</v>
      </c>
      <c r="T33" s="53"/>
      <c r="U33" s="53"/>
      <c r="V33" s="53"/>
      <c r="W33" s="53"/>
      <c r="X33" s="128" t="s">
        <v>47</v>
      </c>
      <c r="Y33" s="128"/>
      <c r="Z33" s="53"/>
      <c r="AA33" s="53"/>
      <c r="AB33" s="55"/>
      <c r="AC33" s="56" t="s">
        <v>44</v>
      </c>
      <c r="AD33" s="53"/>
      <c r="AE33" s="53"/>
      <c r="AF33" s="53"/>
      <c r="AG33" s="53"/>
      <c r="AH33" s="132" t="s">
        <v>47</v>
      </c>
      <c r="AI33" s="132"/>
      <c r="AJ33" s="105"/>
      <c r="AK33" s="5"/>
    </row>
    <row r="34" spans="1:37" ht="18" customHeight="1" hidden="1">
      <c r="A34" s="55"/>
      <c r="B34" s="78" t="e">
        <f>IF(H34="","",#REF!)</f>
        <v>#REF!</v>
      </c>
      <c r="C34" s="78" t="e">
        <f>IF(H34="","","割軽減後税額")</f>
        <v>#REF!</v>
      </c>
      <c r="D34" s="79"/>
      <c r="E34" s="78"/>
      <c r="F34" s="78"/>
      <c r="G34" s="78"/>
      <c r="H34" s="80" t="e">
        <f>IF($B$17="","",IF(#REF!="","",ROUNDDOWN((H9+H10+H11+H12+#REF!+H13+H14+H15+H16+H23+H30),-2)))</f>
        <v>#REF!</v>
      </c>
      <c r="I34" s="81" t="e">
        <f>IF(H34="","","円")</f>
        <v>#REF!</v>
      </c>
      <c r="J34" s="81"/>
      <c r="K34" s="5"/>
      <c r="L34" s="5"/>
      <c r="M34" s="5"/>
      <c r="N34" s="5"/>
      <c r="O34" s="5"/>
      <c r="P34" s="5"/>
      <c r="Q34" s="5"/>
      <c r="R34" s="55"/>
      <c r="S34" s="78" t="e">
        <f>IF(Y34="","",#REF!)</f>
        <v>#REF!</v>
      </c>
      <c r="T34" s="78" t="e">
        <f>IF(Y34="","","割軽減後税額")</f>
        <v>#REF!</v>
      </c>
      <c r="U34" s="53"/>
      <c r="V34" s="53"/>
      <c r="W34" s="53"/>
      <c r="X34" s="53"/>
      <c r="Y34" s="80" t="e">
        <f>IF($B$17="","",IF(#REF!="","",ROUNDDOWN((Y9+Y10+Y11+Y12+#REF!+Y13+Y14+Y15+Y16+Y23+Y30),-2)))</f>
        <v>#REF!</v>
      </c>
      <c r="Z34" s="81" t="e">
        <f>IF(Y34="","","円")</f>
        <v>#REF!</v>
      </c>
      <c r="AA34" s="81"/>
      <c r="AB34" s="120"/>
      <c r="AC34" s="78" t="e">
        <f>IF(AI34="","",#REF!)</f>
        <v>#REF!</v>
      </c>
      <c r="AD34" s="78" t="e">
        <f>IF(AI34="","","割軽減後税額")</f>
        <v>#REF!</v>
      </c>
      <c r="AE34" s="53"/>
      <c r="AF34" s="53"/>
      <c r="AG34" s="53"/>
      <c r="AH34" s="53"/>
      <c r="AI34" s="80" t="e">
        <f>IF($B$17="","",IF(#REF!="","",IF(AC22=0,"",ROUNDDOWN((AI9+AI10+AI11+AI12+#REF!+AI13+AI14+AI15+AI16+AI23+AI30),-2))))</f>
        <v>#REF!</v>
      </c>
      <c r="AJ34" s="121" t="e">
        <f>IF(AI34="","","円")</f>
        <v>#REF!</v>
      </c>
      <c r="AK34" s="6"/>
    </row>
    <row r="35" spans="1:37" ht="11.2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19"/>
      <c r="L35" s="19"/>
      <c r="M35" s="19"/>
      <c r="N35" s="19"/>
      <c r="O35" s="19"/>
      <c r="P35" s="19"/>
      <c r="Q35" s="19"/>
      <c r="R35" s="87"/>
      <c r="S35" s="88"/>
      <c r="T35" s="88"/>
      <c r="U35" s="88"/>
      <c r="V35" s="88"/>
      <c r="W35" s="88"/>
      <c r="X35" s="88"/>
      <c r="Y35" s="88"/>
      <c r="Z35" s="88"/>
      <c r="AA35" s="88"/>
      <c r="AB35" s="87"/>
      <c r="AC35" s="88"/>
      <c r="AD35" s="88"/>
      <c r="AE35" s="88"/>
      <c r="AF35" s="88"/>
      <c r="AG35" s="88"/>
      <c r="AH35" s="88"/>
      <c r="AI35" s="88"/>
      <c r="AJ35" s="125"/>
      <c r="AK35" s="6"/>
    </row>
    <row r="36" spans="1:37" ht="11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5"/>
      <c r="U36" s="5"/>
      <c r="V36" s="5"/>
      <c r="W36" s="5"/>
      <c r="X36" s="5"/>
      <c r="Y36" s="5"/>
      <c r="Z36" s="5"/>
      <c r="AA36" s="5"/>
      <c r="AB36" s="5"/>
      <c r="AD36" s="5"/>
      <c r="AE36" s="5"/>
      <c r="AF36" s="5"/>
      <c r="AG36" s="5"/>
      <c r="AH36" s="5"/>
      <c r="AI36" s="5"/>
      <c r="AJ36" s="3"/>
      <c r="AK36" s="5"/>
    </row>
    <row r="37" spans="1:37" ht="11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5"/>
      <c r="U37" s="5"/>
      <c r="V37" s="5"/>
      <c r="W37" s="5"/>
      <c r="X37" s="5"/>
      <c r="Y37" s="5"/>
      <c r="Z37" s="5"/>
      <c r="AA37" s="5"/>
      <c r="AB37" s="5"/>
      <c r="AD37" s="5"/>
      <c r="AE37" s="5"/>
      <c r="AF37" s="5"/>
      <c r="AG37" s="5"/>
      <c r="AH37" s="5"/>
      <c r="AI37" s="5"/>
      <c r="AJ37" s="5"/>
      <c r="AK37" s="5"/>
    </row>
    <row r="38" spans="1:37" ht="11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5"/>
      <c r="U38" s="5"/>
      <c r="V38" s="5"/>
      <c r="W38" s="5"/>
      <c r="X38" s="5"/>
      <c r="Y38" s="5"/>
      <c r="Z38" s="5"/>
      <c r="AA38" s="5"/>
      <c r="AB38" s="5"/>
      <c r="AD38" s="5"/>
      <c r="AE38" s="5"/>
      <c r="AF38" s="5"/>
      <c r="AG38" s="5"/>
      <c r="AH38" s="5"/>
      <c r="AI38" s="5"/>
      <c r="AJ38" s="5"/>
      <c r="AK38" s="5"/>
    </row>
    <row r="39" spans="1:37" ht="18" customHeight="1">
      <c r="A39" s="89"/>
      <c r="B39" s="90" t="s">
        <v>39</v>
      </c>
      <c r="C39" s="89"/>
      <c r="D39" s="89"/>
      <c r="E39" s="89"/>
      <c r="F39" s="89"/>
      <c r="G39" s="89"/>
      <c r="H39" s="89"/>
      <c r="I39" s="89"/>
      <c r="J39" s="89"/>
      <c r="K39" s="5"/>
      <c r="L39" s="5"/>
      <c r="M39" s="5"/>
      <c r="N39" s="5"/>
      <c r="O39" s="5"/>
      <c r="P39" s="5"/>
      <c r="Q39" s="5"/>
      <c r="R39" s="5"/>
      <c r="S39" s="9" t="s">
        <v>45</v>
      </c>
      <c r="T39" s="5"/>
      <c r="U39" s="5"/>
      <c r="V39" s="5"/>
      <c r="W39" s="5"/>
      <c r="X39" s="5"/>
      <c r="Y39" s="5"/>
      <c r="Z39" s="5"/>
      <c r="AA39" s="5"/>
      <c r="AB39" s="5"/>
      <c r="AC39" s="9" t="s">
        <v>46</v>
      </c>
      <c r="AD39" s="5"/>
      <c r="AE39" s="5"/>
      <c r="AF39" s="5"/>
      <c r="AG39" s="5"/>
      <c r="AH39" s="5"/>
      <c r="AI39" s="5"/>
      <c r="AJ39" s="5"/>
      <c r="AK39" s="5"/>
    </row>
    <row r="40" spans="1:37" ht="18" customHeight="1">
      <c r="A40" s="89"/>
      <c r="B40" s="90"/>
      <c r="C40" s="89"/>
      <c r="D40" s="89"/>
      <c r="E40" s="89"/>
      <c r="F40" s="89"/>
      <c r="G40" s="89"/>
      <c r="H40" s="89"/>
      <c r="I40" s="89"/>
      <c r="J40" s="89"/>
      <c r="K40" s="5"/>
      <c r="L40" s="5"/>
      <c r="M40" s="5"/>
      <c r="N40" s="5"/>
      <c r="O40" s="5"/>
      <c r="P40" s="5"/>
      <c r="Q40" s="5"/>
      <c r="R40" s="5"/>
      <c r="S40" s="9"/>
      <c r="T40" s="5"/>
      <c r="U40" s="5"/>
      <c r="V40" s="5"/>
      <c r="W40" s="5"/>
      <c r="X40" s="5"/>
      <c r="Y40" s="5"/>
      <c r="Z40" s="5"/>
      <c r="AA40" s="5"/>
      <c r="AB40" s="5"/>
      <c r="AC40" s="9"/>
      <c r="AD40" s="5"/>
      <c r="AE40" s="5"/>
      <c r="AF40" s="5"/>
      <c r="AG40" s="5"/>
      <c r="AH40" s="5"/>
      <c r="AI40" s="5"/>
      <c r="AJ40" s="5"/>
      <c r="AK40" s="5"/>
    </row>
    <row r="41" spans="1:37" ht="18" customHeight="1">
      <c r="A41" s="89"/>
      <c r="B41" s="90"/>
      <c r="C41" s="89"/>
      <c r="D41" s="89"/>
      <c r="E41" s="89"/>
      <c r="F41" s="89"/>
      <c r="G41" s="89"/>
      <c r="H41" s="89"/>
      <c r="I41" s="89"/>
      <c r="J41" s="89"/>
      <c r="K41" s="5"/>
      <c r="L41" s="5"/>
      <c r="M41" s="5"/>
      <c r="N41" s="5"/>
      <c r="O41" s="5"/>
      <c r="P41" s="5"/>
      <c r="Q41" s="5"/>
      <c r="R41" s="5"/>
      <c r="S41" s="9"/>
      <c r="T41" s="5"/>
      <c r="U41" s="5"/>
      <c r="V41" s="5"/>
      <c r="W41" s="5"/>
      <c r="X41" s="5"/>
      <c r="Y41" s="5"/>
      <c r="Z41" s="5"/>
      <c r="AA41" s="5"/>
      <c r="AB41" s="5"/>
      <c r="AC41" s="9"/>
      <c r="AD41" s="5"/>
      <c r="AE41" s="5"/>
      <c r="AF41" s="5"/>
      <c r="AG41" s="5"/>
      <c r="AH41" s="5"/>
      <c r="AI41" s="5"/>
      <c r="AJ41" s="5"/>
      <c r="AK41" s="5"/>
    </row>
    <row r="42" spans="1:37" ht="11.25" customHeight="1">
      <c r="A42" s="89"/>
      <c r="B42" s="90"/>
      <c r="C42" s="89"/>
      <c r="D42" s="89"/>
      <c r="E42" s="89"/>
      <c r="F42" s="89"/>
      <c r="G42" s="89"/>
      <c r="H42" s="89"/>
      <c r="I42" s="89"/>
      <c r="J42" s="89"/>
      <c r="K42" s="5"/>
      <c r="L42" s="5"/>
      <c r="M42" s="5"/>
      <c r="N42" s="5"/>
      <c r="O42" s="5"/>
      <c r="P42" s="5"/>
      <c r="Q42" s="5"/>
      <c r="R42" s="5"/>
      <c r="S42" s="9"/>
      <c r="T42" s="5"/>
      <c r="U42" s="5"/>
      <c r="V42" s="5"/>
      <c r="W42" s="5"/>
      <c r="X42" s="5"/>
      <c r="Y42" s="5"/>
      <c r="Z42" s="5"/>
      <c r="AA42" s="5"/>
      <c r="AB42" s="5"/>
      <c r="AC42" s="9"/>
      <c r="AD42" s="5"/>
      <c r="AE42" s="5"/>
      <c r="AF42" s="5"/>
      <c r="AG42" s="5"/>
      <c r="AH42" s="5"/>
      <c r="AI42" s="5"/>
      <c r="AJ42" s="5"/>
      <c r="AK42" s="5"/>
    </row>
    <row r="43" spans="1:37" ht="11.25" customHeight="1">
      <c r="A43" s="93"/>
      <c r="B43" s="130" t="s">
        <v>76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 t="s">
        <v>75</v>
      </c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</row>
    <row r="44" spans="1:37" ht="11.25" customHeight="1">
      <c r="A44" s="93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</row>
    <row r="45" spans="1:37" ht="11.25" customHeight="1">
      <c r="A45" s="93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</row>
    <row r="46" spans="1:37" ht="11.25" customHeight="1">
      <c r="A46" s="93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</row>
    <row r="47" spans="4:8" ht="12.75" customHeight="1">
      <c r="D47" s="21"/>
      <c r="E47" s="9"/>
      <c r="H47" s="22"/>
    </row>
    <row r="48" ht="13.5">
      <c r="AJ48" s="5"/>
    </row>
    <row r="49" ht="13.5">
      <c r="AJ49" s="5"/>
    </row>
    <row r="50" ht="13.5">
      <c r="AJ50" s="5"/>
    </row>
    <row r="51" ht="13.5">
      <c r="AJ51" s="5"/>
    </row>
    <row r="52" ht="13.5">
      <c r="AJ52" s="5"/>
    </row>
    <row r="53" ht="13.5">
      <c r="AJ53" s="5"/>
    </row>
    <row r="54" ht="13.5">
      <c r="AJ54" s="5"/>
    </row>
    <row r="55" ht="13.5">
      <c r="AJ55" s="5"/>
    </row>
    <row r="56" ht="13.5">
      <c r="AJ56" s="5"/>
    </row>
    <row r="57" ht="13.5">
      <c r="AJ57" s="5"/>
    </row>
    <row r="58" ht="13.5">
      <c r="AJ58" s="5"/>
    </row>
    <row r="59" ht="13.5">
      <c r="AJ59" s="5"/>
    </row>
    <row r="60" ht="13.5">
      <c r="AJ60" s="5"/>
    </row>
    <row r="61" ht="13.5">
      <c r="AJ61" s="5"/>
    </row>
  </sheetData>
  <sheetProtection/>
  <protectedRanges>
    <protectedRange sqref="C17:C18 B18" name="範囲4"/>
    <protectedRange sqref="K18:L18 M9:R18" name="範囲2"/>
    <protectedRange sqref="K15:K17 L9:L17" name="範囲2_1_1"/>
    <protectedRange sqref="B17" name="範囲4_1_1"/>
    <protectedRange sqref="B10:B16 AC9:AC12 S9:S12" name="範囲1_1_1_1"/>
    <protectedRange sqref="K9:K14" name="範囲2_1_1_1"/>
    <protectedRange sqref="B9" name="範囲1_1_1_1_1"/>
  </protectedRanges>
  <mergeCells count="5">
    <mergeCell ref="G33:H33"/>
    <mergeCell ref="X33:Y33"/>
    <mergeCell ref="AH33:AI33"/>
    <mergeCell ref="B43:U46"/>
    <mergeCell ref="V43:AK46"/>
  </mergeCells>
  <printOptions/>
  <pageMargins left="0" right="0" top="0.1968503937007874" bottom="0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61"/>
  <sheetViews>
    <sheetView zoomScale="85" zoomScaleNormal="85" zoomScalePageLayoutView="0" workbookViewId="0" topLeftCell="A1">
      <selection activeCell="B47" sqref="B47"/>
    </sheetView>
  </sheetViews>
  <sheetFormatPr defaultColWidth="9.00390625" defaultRowHeight="13.5"/>
  <cols>
    <col min="1" max="1" width="7.00390625" style="1" customWidth="1"/>
    <col min="2" max="2" width="15.375" style="1" customWidth="1"/>
    <col min="3" max="3" width="2.625" style="1" customWidth="1"/>
    <col min="4" max="4" width="8.00390625" style="1" customWidth="1"/>
    <col min="5" max="5" width="2.125" style="1" customWidth="1"/>
    <col min="6" max="6" width="5.125" style="1" customWidth="1"/>
    <col min="7" max="7" width="2.50390625" style="1" customWidth="1"/>
    <col min="8" max="8" width="13.875" style="1" customWidth="1"/>
    <col min="9" max="10" width="2.875" style="1" customWidth="1"/>
    <col min="11" max="11" width="5.25390625" style="1" hidden="1" customWidth="1"/>
    <col min="12" max="12" width="10.00390625" style="1" hidden="1" customWidth="1"/>
    <col min="13" max="16" width="10.75390625" style="1" hidden="1" customWidth="1"/>
    <col min="17" max="17" width="8.25390625" style="1" hidden="1" customWidth="1"/>
    <col min="18" max="18" width="1.12109375" style="1" customWidth="1"/>
    <col min="19" max="19" width="15.00390625" style="5" customWidth="1"/>
    <col min="20" max="20" width="2.75390625" style="1" customWidth="1"/>
    <col min="21" max="21" width="7.75390625" style="1" customWidth="1"/>
    <col min="22" max="22" width="3.375" style="1" customWidth="1"/>
    <col min="23" max="23" width="5.50390625" style="1" customWidth="1"/>
    <col min="24" max="24" width="2.625" style="1" customWidth="1"/>
    <col min="25" max="25" width="15.125" style="1" customWidth="1"/>
    <col min="26" max="27" width="3.125" style="1" customWidth="1"/>
    <col min="28" max="28" width="1.625" style="1" customWidth="1"/>
    <col min="29" max="29" width="15.625" style="5" customWidth="1"/>
    <col min="30" max="30" width="2.75390625" style="1" customWidth="1"/>
    <col min="31" max="31" width="7.625" style="1" customWidth="1"/>
    <col min="32" max="32" width="3.375" style="1" customWidth="1"/>
    <col min="33" max="33" width="5.125" style="1" customWidth="1"/>
    <col min="34" max="34" width="2.625" style="1" customWidth="1"/>
    <col min="35" max="35" width="16.625" style="1" customWidth="1"/>
    <col min="36" max="36" width="5.875" style="1" customWidth="1"/>
    <col min="37" max="37" width="0.74609375" style="1" customWidth="1"/>
    <col min="38" max="16384" width="9.00390625" style="1" customWidth="1"/>
  </cols>
  <sheetData>
    <row r="1" spans="1:37" ht="12.7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3"/>
      <c r="L1" s="3"/>
      <c r="M1" s="3"/>
      <c r="N1" s="3"/>
      <c r="O1" s="3"/>
      <c r="P1" s="3"/>
      <c r="Q1" s="3"/>
      <c r="R1" s="49"/>
      <c r="S1" s="50"/>
      <c r="T1" s="50"/>
      <c r="U1" s="50"/>
      <c r="V1" s="50"/>
      <c r="W1" s="50"/>
      <c r="X1" s="50"/>
      <c r="Y1" s="50"/>
      <c r="Z1" s="50"/>
      <c r="AA1" s="50"/>
      <c r="AB1" s="49"/>
      <c r="AC1" s="50"/>
      <c r="AD1" s="50"/>
      <c r="AE1" s="50"/>
      <c r="AF1" s="50"/>
      <c r="AG1" s="50"/>
      <c r="AH1" s="50"/>
      <c r="AI1" s="50"/>
      <c r="AJ1" s="104"/>
      <c r="AK1" s="6"/>
    </row>
    <row r="2" spans="1:37" ht="59.25" customHeight="1">
      <c r="A2" s="55"/>
      <c r="B2" s="53"/>
      <c r="C2" s="53"/>
      <c r="D2" s="53"/>
      <c r="E2" s="53"/>
      <c r="F2" s="53"/>
      <c r="G2" s="53"/>
      <c r="H2" s="53"/>
      <c r="I2" s="53"/>
      <c r="J2" s="53"/>
      <c r="K2" s="5"/>
      <c r="L2" s="5"/>
      <c r="M2" s="5"/>
      <c r="N2" s="5"/>
      <c r="O2" s="5"/>
      <c r="P2" s="5"/>
      <c r="Q2" s="5"/>
      <c r="R2" s="55"/>
      <c r="S2" s="53"/>
      <c r="T2" s="53"/>
      <c r="U2" s="53"/>
      <c r="V2" s="53"/>
      <c r="W2" s="53"/>
      <c r="X2" s="53"/>
      <c r="Y2" s="53"/>
      <c r="Z2" s="53"/>
      <c r="AA2" s="53"/>
      <c r="AB2" s="55"/>
      <c r="AC2" s="53"/>
      <c r="AD2" s="53"/>
      <c r="AE2" s="53"/>
      <c r="AF2" s="53"/>
      <c r="AG2" s="53"/>
      <c r="AH2" s="53"/>
      <c r="AI2" s="53"/>
      <c r="AJ2" s="105"/>
      <c r="AK2" s="5"/>
    </row>
    <row r="3" spans="1:37" ht="19.5" customHeight="1">
      <c r="A3" s="51" t="s">
        <v>48</v>
      </c>
      <c r="B3" s="52"/>
      <c r="C3" s="53"/>
      <c r="D3" s="54"/>
      <c r="E3" s="52"/>
      <c r="F3" s="53"/>
      <c r="G3" s="53"/>
      <c r="H3" s="52"/>
      <c r="I3" s="53"/>
      <c r="J3" s="53"/>
      <c r="K3" s="5"/>
      <c r="L3" s="5"/>
      <c r="M3" s="5"/>
      <c r="N3" s="5"/>
      <c r="O3" s="5"/>
      <c r="P3" s="5"/>
      <c r="Q3" s="5"/>
      <c r="R3" s="55"/>
      <c r="S3" s="106" t="s">
        <v>49</v>
      </c>
      <c r="T3" s="53"/>
      <c r="U3" s="107"/>
      <c r="V3" s="53"/>
      <c r="W3" s="53"/>
      <c r="X3" s="53"/>
      <c r="Y3" s="53"/>
      <c r="Z3" s="53"/>
      <c r="AA3" s="53"/>
      <c r="AB3" s="55"/>
      <c r="AC3" s="106" t="s">
        <v>50</v>
      </c>
      <c r="AD3" s="53"/>
      <c r="AE3" s="107" t="s">
        <v>29</v>
      </c>
      <c r="AF3" s="53"/>
      <c r="AG3" s="53"/>
      <c r="AH3" s="53"/>
      <c r="AI3" s="53"/>
      <c r="AJ3" s="105"/>
      <c r="AK3" s="5"/>
    </row>
    <row r="4" spans="1:37" ht="9.75" customHeight="1">
      <c r="A4" s="55"/>
      <c r="B4" s="53"/>
      <c r="C4" s="53"/>
      <c r="D4" s="54"/>
      <c r="E4" s="53"/>
      <c r="F4" s="53"/>
      <c r="G4" s="53"/>
      <c r="H4" s="53"/>
      <c r="I4" s="53"/>
      <c r="J4" s="53"/>
      <c r="K4" s="5"/>
      <c r="L4" s="5"/>
      <c r="M4" s="5"/>
      <c r="N4" s="5"/>
      <c r="O4" s="5"/>
      <c r="P4" s="5"/>
      <c r="Q4" s="5"/>
      <c r="R4" s="55"/>
      <c r="S4" s="53"/>
      <c r="T4" s="53"/>
      <c r="U4" s="53"/>
      <c r="V4" s="53"/>
      <c r="W4" s="53"/>
      <c r="X4" s="53"/>
      <c r="Y4" s="53"/>
      <c r="Z4" s="53"/>
      <c r="AA4" s="53"/>
      <c r="AB4" s="55"/>
      <c r="AC4" s="53"/>
      <c r="AD4" s="53"/>
      <c r="AE4" s="53"/>
      <c r="AF4" s="53"/>
      <c r="AG4" s="53"/>
      <c r="AH4" s="53"/>
      <c r="AI4" s="53"/>
      <c r="AJ4" s="105"/>
      <c r="AK4" s="5"/>
    </row>
    <row r="5" spans="1:37" ht="17.25">
      <c r="A5" s="55"/>
      <c r="B5" s="56" t="s">
        <v>19</v>
      </c>
      <c r="C5" s="53" t="s">
        <v>35</v>
      </c>
      <c r="D5" s="53"/>
      <c r="E5" s="53"/>
      <c r="F5" s="53"/>
      <c r="G5" s="53"/>
      <c r="H5" s="53"/>
      <c r="I5" s="53"/>
      <c r="J5" s="53"/>
      <c r="K5" s="5"/>
      <c r="L5" s="5"/>
      <c r="M5" s="5"/>
      <c r="N5" s="5"/>
      <c r="O5" s="5"/>
      <c r="P5" s="5"/>
      <c r="Q5" s="5"/>
      <c r="R5" s="55"/>
      <c r="S5" s="56" t="s">
        <v>23</v>
      </c>
      <c r="T5" s="52"/>
      <c r="U5" s="53" t="s">
        <v>35</v>
      </c>
      <c r="V5" s="53"/>
      <c r="W5" s="53"/>
      <c r="X5" s="53"/>
      <c r="Y5" s="53"/>
      <c r="Z5" s="53"/>
      <c r="AA5" s="53"/>
      <c r="AB5" s="55"/>
      <c r="AC5" s="56" t="s">
        <v>23</v>
      </c>
      <c r="AD5" s="52"/>
      <c r="AE5" s="53" t="s">
        <v>35</v>
      </c>
      <c r="AF5" s="53"/>
      <c r="AG5" s="53"/>
      <c r="AH5" s="53"/>
      <c r="AI5" s="53"/>
      <c r="AJ5" s="105"/>
      <c r="AK5" s="5"/>
    </row>
    <row r="6" spans="1:37" ht="18" customHeight="1">
      <c r="A6" s="55"/>
      <c r="B6" s="53" t="s">
        <v>7</v>
      </c>
      <c r="C6" s="53"/>
      <c r="D6" s="53"/>
      <c r="E6" s="53"/>
      <c r="F6" s="53"/>
      <c r="G6" s="53"/>
      <c r="H6" s="53"/>
      <c r="I6" s="53"/>
      <c r="J6" s="53"/>
      <c r="K6" s="30"/>
      <c r="L6" s="5"/>
      <c r="M6" s="5"/>
      <c r="N6" s="5"/>
      <c r="O6" s="5"/>
      <c r="P6" s="5"/>
      <c r="Q6" s="5"/>
      <c r="R6" s="55"/>
      <c r="S6" s="53" t="s">
        <v>24</v>
      </c>
      <c r="T6" s="53"/>
      <c r="U6" s="53"/>
      <c r="V6" s="53"/>
      <c r="W6" s="53"/>
      <c r="X6" s="53"/>
      <c r="Y6" s="53"/>
      <c r="Z6" s="53"/>
      <c r="AA6" s="53"/>
      <c r="AB6" s="55"/>
      <c r="AC6" s="53" t="s">
        <v>24</v>
      </c>
      <c r="AD6" s="53"/>
      <c r="AE6" s="53"/>
      <c r="AF6" s="53"/>
      <c r="AG6" s="53"/>
      <c r="AH6" s="53"/>
      <c r="AI6" s="53"/>
      <c r="AJ6" s="105"/>
      <c r="AK6" s="5"/>
    </row>
    <row r="7" spans="1:37" ht="18" customHeight="1">
      <c r="A7" s="55"/>
      <c r="B7" s="53"/>
      <c r="C7" s="53"/>
      <c r="D7" s="53"/>
      <c r="E7" s="53"/>
      <c r="F7" s="53"/>
      <c r="G7" s="53"/>
      <c r="H7" s="53"/>
      <c r="I7" s="53"/>
      <c r="J7" s="53"/>
      <c r="K7" s="30"/>
      <c r="L7" s="5"/>
      <c r="M7" s="5"/>
      <c r="N7" s="5"/>
      <c r="O7" s="5"/>
      <c r="P7" s="5"/>
      <c r="Q7" s="5"/>
      <c r="R7" s="55"/>
      <c r="S7" s="53"/>
      <c r="T7" s="53"/>
      <c r="U7" s="53"/>
      <c r="V7" s="53"/>
      <c r="W7" s="53"/>
      <c r="X7" s="53"/>
      <c r="Y7" s="53"/>
      <c r="Z7" s="53"/>
      <c r="AA7" s="53"/>
      <c r="AB7" s="55"/>
      <c r="AC7" s="53"/>
      <c r="AD7" s="53"/>
      <c r="AE7" s="53"/>
      <c r="AF7" s="53"/>
      <c r="AG7" s="53"/>
      <c r="AH7" s="53"/>
      <c r="AI7" s="53"/>
      <c r="AJ7" s="105"/>
      <c r="AK7" s="5"/>
    </row>
    <row r="8" spans="1:37" ht="18" customHeight="1" thickBot="1">
      <c r="A8" s="55"/>
      <c r="B8" s="57" t="s">
        <v>17</v>
      </c>
      <c r="C8" s="58"/>
      <c r="D8" s="59"/>
      <c r="E8" s="58"/>
      <c r="F8" s="60"/>
      <c r="G8" s="58"/>
      <c r="H8" s="61" t="s">
        <v>14</v>
      </c>
      <c r="I8" s="58"/>
      <c r="J8" s="58"/>
      <c r="K8" s="34" t="s">
        <v>3</v>
      </c>
      <c r="L8" s="33" t="s">
        <v>18</v>
      </c>
      <c r="M8" s="31"/>
      <c r="N8" s="27"/>
      <c r="O8" s="27"/>
      <c r="P8" s="27"/>
      <c r="Q8" s="27"/>
      <c r="R8" s="108"/>
      <c r="S8" s="65" t="s">
        <v>13</v>
      </c>
      <c r="T8" s="53"/>
      <c r="U8" s="53"/>
      <c r="V8" s="53"/>
      <c r="W8" s="53"/>
      <c r="X8" s="53"/>
      <c r="Y8" s="83" t="s">
        <v>14</v>
      </c>
      <c r="Z8" s="53"/>
      <c r="AA8" s="53"/>
      <c r="AB8" s="55"/>
      <c r="AC8" s="65" t="s">
        <v>13</v>
      </c>
      <c r="AD8" s="53"/>
      <c r="AE8" s="53"/>
      <c r="AF8" s="53"/>
      <c r="AG8" s="53"/>
      <c r="AH8" s="53"/>
      <c r="AI8" s="83" t="s">
        <v>14</v>
      </c>
      <c r="AJ8" s="105"/>
      <c r="AK8" s="5"/>
    </row>
    <row r="9" spans="1:37" ht="33.75" customHeight="1" thickTop="1">
      <c r="A9" s="62" t="s">
        <v>16</v>
      </c>
      <c r="B9" s="94" t="s">
        <v>69</v>
      </c>
      <c r="C9" s="65" t="s">
        <v>0</v>
      </c>
      <c r="D9" s="95" t="s">
        <v>34</v>
      </c>
      <c r="E9" s="65" t="s">
        <v>1</v>
      </c>
      <c r="F9" s="67">
        <v>0.07</v>
      </c>
      <c r="G9" s="65" t="s">
        <v>2</v>
      </c>
      <c r="H9" s="68">
        <v>954548</v>
      </c>
      <c r="I9" s="69" t="s">
        <v>6</v>
      </c>
      <c r="J9" s="69"/>
      <c r="K9" s="96"/>
      <c r="L9" s="96"/>
      <c r="M9" s="28" t="str">
        <f>IF(L9="","0",IF(K9&gt;64,IF(L9&gt;=150000,150000,L9),0))</f>
        <v>0</v>
      </c>
      <c r="N9" s="28" t="e">
        <f aca="true" t="shared" si="0" ref="N9:N17">IF(B9-M9&lt;=0,0,B9-M9)</f>
        <v>#VALUE!</v>
      </c>
      <c r="O9" s="28" t="e">
        <f>IF(N9-P9&lt;0,0,N9-P9)</f>
        <v>#VALUE!</v>
      </c>
      <c r="P9" s="28">
        <v>0</v>
      </c>
      <c r="Q9" s="28" t="e">
        <f aca="true" t="shared" si="1" ref="Q9:Q17">IF(B9-P9&lt;=0,0,B9-P9)</f>
        <v>#VALUE!</v>
      </c>
      <c r="R9" s="109"/>
      <c r="S9" s="94" t="s">
        <v>69</v>
      </c>
      <c r="T9" s="65" t="s">
        <v>0</v>
      </c>
      <c r="U9" s="110" t="s">
        <v>34</v>
      </c>
      <c r="V9" s="65" t="s">
        <v>1</v>
      </c>
      <c r="W9" s="67">
        <v>0.011</v>
      </c>
      <c r="X9" s="65" t="s">
        <v>2</v>
      </c>
      <c r="Y9" s="68">
        <v>150000</v>
      </c>
      <c r="Z9" s="69" t="s">
        <v>6</v>
      </c>
      <c r="AA9" s="69"/>
      <c r="AB9" s="111"/>
      <c r="AC9" s="94" t="s">
        <v>69</v>
      </c>
      <c r="AD9" s="65" t="s">
        <v>0</v>
      </c>
      <c r="AE9" s="110" t="s">
        <v>34</v>
      </c>
      <c r="AF9" s="65" t="s">
        <v>1</v>
      </c>
      <c r="AG9" s="112">
        <v>0.0136</v>
      </c>
      <c r="AH9" s="65" t="s">
        <v>2</v>
      </c>
      <c r="AI9" s="68">
        <v>185455</v>
      </c>
      <c r="AJ9" s="113" t="s">
        <v>6</v>
      </c>
      <c r="AK9" s="5"/>
    </row>
    <row r="10" spans="1:37" ht="33.75" customHeight="1">
      <c r="A10" s="62" t="s">
        <v>37</v>
      </c>
      <c r="B10" s="98" t="s">
        <v>33</v>
      </c>
      <c r="C10" s="65" t="s">
        <v>0</v>
      </c>
      <c r="D10" s="95" t="s">
        <v>34</v>
      </c>
      <c r="E10" s="65" t="s">
        <v>1</v>
      </c>
      <c r="F10" s="67">
        <v>0.07</v>
      </c>
      <c r="G10" s="65" t="s">
        <v>2</v>
      </c>
      <c r="H10" s="68">
        <v>0</v>
      </c>
      <c r="I10" s="69" t="s">
        <v>6</v>
      </c>
      <c r="J10" s="69"/>
      <c r="K10" s="99"/>
      <c r="L10" s="99"/>
      <c r="M10" s="28" t="str">
        <f aca="true" t="shared" si="2" ref="M10:M17">IF(L10="","0",IF(K10&gt;64,IF(L10&gt;=150000,150000,L10),0))</f>
        <v>0</v>
      </c>
      <c r="N10" s="28" t="e">
        <f t="shared" si="0"/>
        <v>#VALUE!</v>
      </c>
      <c r="O10" s="28" t="e">
        <f aca="true" t="shared" si="3" ref="O10:O17">IF(N10-P10&lt;0,0,N10-P10)</f>
        <v>#VALUE!</v>
      </c>
      <c r="P10" s="28">
        <v>0</v>
      </c>
      <c r="Q10" s="28" t="e">
        <f t="shared" si="1"/>
        <v>#VALUE!</v>
      </c>
      <c r="R10" s="109"/>
      <c r="S10" s="94" t="s">
        <v>70</v>
      </c>
      <c r="T10" s="65" t="s">
        <v>0</v>
      </c>
      <c r="U10" s="110" t="s">
        <v>34</v>
      </c>
      <c r="V10" s="65" t="s">
        <v>1</v>
      </c>
      <c r="W10" s="67">
        <v>0.011</v>
      </c>
      <c r="X10" s="65" t="s">
        <v>2</v>
      </c>
      <c r="Y10" s="68">
        <v>0</v>
      </c>
      <c r="Z10" s="114" t="s">
        <v>6</v>
      </c>
      <c r="AA10" s="114"/>
      <c r="AB10" s="111"/>
      <c r="AC10" s="94" t="s">
        <v>70</v>
      </c>
      <c r="AD10" s="65" t="s">
        <v>0</v>
      </c>
      <c r="AE10" s="110" t="s">
        <v>34</v>
      </c>
      <c r="AF10" s="65" t="s">
        <v>1</v>
      </c>
      <c r="AG10" s="112">
        <v>0.0136</v>
      </c>
      <c r="AH10" s="65" t="s">
        <v>2</v>
      </c>
      <c r="AI10" s="68">
        <v>0</v>
      </c>
      <c r="AJ10" s="115" t="s">
        <v>6</v>
      </c>
      <c r="AK10" s="5"/>
    </row>
    <row r="11" spans="1:37" ht="33.75" customHeight="1">
      <c r="A11" s="62" t="s">
        <v>38</v>
      </c>
      <c r="B11" s="98" t="s">
        <v>33</v>
      </c>
      <c r="C11" s="65" t="s">
        <v>0</v>
      </c>
      <c r="D11" s="95" t="s">
        <v>34</v>
      </c>
      <c r="E11" s="65" t="s">
        <v>1</v>
      </c>
      <c r="F11" s="67">
        <v>0.07</v>
      </c>
      <c r="G11" s="65" t="s">
        <v>2</v>
      </c>
      <c r="H11" s="68">
        <v>0</v>
      </c>
      <c r="I11" s="69" t="s">
        <v>6</v>
      </c>
      <c r="J11" s="69"/>
      <c r="K11" s="99"/>
      <c r="L11" s="99"/>
      <c r="M11" s="28" t="str">
        <f t="shared" si="2"/>
        <v>0</v>
      </c>
      <c r="N11" s="28" t="e">
        <f t="shared" si="0"/>
        <v>#VALUE!</v>
      </c>
      <c r="O11" s="28" t="e">
        <f t="shared" si="3"/>
        <v>#VALUE!</v>
      </c>
      <c r="P11" s="28">
        <v>0</v>
      </c>
      <c r="Q11" s="28" t="e">
        <f t="shared" si="1"/>
        <v>#VALUE!</v>
      </c>
      <c r="R11" s="109"/>
      <c r="S11" s="94" t="s">
        <v>66</v>
      </c>
      <c r="T11" s="65" t="s">
        <v>0</v>
      </c>
      <c r="U11" s="110" t="s">
        <v>34</v>
      </c>
      <c r="V11" s="65" t="s">
        <v>1</v>
      </c>
      <c r="W11" s="67">
        <v>0.011</v>
      </c>
      <c r="X11" s="65" t="s">
        <v>2</v>
      </c>
      <c r="Y11" s="68">
        <v>0</v>
      </c>
      <c r="Z11" s="114" t="s">
        <v>6</v>
      </c>
      <c r="AA11" s="114"/>
      <c r="AB11" s="111"/>
      <c r="AC11" s="116" t="s">
        <v>33</v>
      </c>
      <c r="AD11" s="65" t="s">
        <v>0</v>
      </c>
      <c r="AE11" s="110" t="s">
        <v>34</v>
      </c>
      <c r="AF11" s="65" t="s">
        <v>1</v>
      </c>
      <c r="AG11" s="112">
        <v>0.0136</v>
      </c>
      <c r="AH11" s="65" t="s">
        <v>2</v>
      </c>
      <c r="AI11" s="68"/>
      <c r="AJ11" s="115" t="s">
        <v>6</v>
      </c>
      <c r="AK11" s="5"/>
    </row>
    <row r="12" spans="1:37" ht="33.75" customHeight="1">
      <c r="A12" s="62" t="s">
        <v>38</v>
      </c>
      <c r="B12" s="98" t="s">
        <v>33</v>
      </c>
      <c r="C12" s="65" t="s">
        <v>0</v>
      </c>
      <c r="D12" s="95" t="s">
        <v>34</v>
      </c>
      <c r="E12" s="65" t="s">
        <v>1</v>
      </c>
      <c r="F12" s="67">
        <v>0.07</v>
      </c>
      <c r="G12" s="65" t="s">
        <v>2</v>
      </c>
      <c r="H12" s="68">
        <v>0</v>
      </c>
      <c r="I12" s="69" t="s">
        <v>6</v>
      </c>
      <c r="J12" s="69"/>
      <c r="K12" s="99"/>
      <c r="L12" s="99"/>
      <c r="M12" s="28" t="str">
        <f t="shared" si="2"/>
        <v>0</v>
      </c>
      <c r="N12" s="28" t="e">
        <f t="shared" si="0"/>
        <v>#VALUE!</v>
      </c>
      <c r="O12" s="28" t="e">
        <f t="shared" si="3"/>
        <v>#VALUE!</v>
      </c>
      <c r="P12" s="28">
        <v>0</v>
      </c>
      <c r="Q12" s="28" t="e">
        <f t="shared" si="1"/>
        <v>#VALUE!</v>
      </c>
      <c r="R12" s="109"/>
      <c r="S12" s="94" t="s">
        <v>66</v>
      </c>
      <c r="T12" s="65" t="s">
        <v>0</v>
      </c>
      <c r="U12" s="110" t="s">
        <v>34</v>
      </c>
      <c r="V12" s="65" t="s">
        <v>1</v>
      </c>
      <c r="W12" s="67">
        <v>0.011</v>
      </c>
      <c r="X12" s="65" t="s">
        <v>2</v>
      </c>
      <c r="Y12" s="68">
        <v>0</v>
      </c>
      <c r="Z12" s="114" t="s">
        <v>6</v>
      </c>
      <c r="AA12" s="114"/>
      <c r="AB12" s="111"/>
      <c r="AC12" s="116" t="s">
        <v>33</v>
      </c>
      <c r="AD12" s="65" t="s">
        <v>0</v>
      </c>
      <c r="AE12" s="110" t="s">
        <v>34</v>
      </c>
      <c r="AF12" s="65" t="s">
        <v>1</v>
      </c>
      <c r="AG12" s="112">
        <v>0.0136</v>
      </c>
      <c r="AH12" s="65" t="s">
        <v>2</v>
      </c>
      <c r="AI12" s="68"/>
      <c r="AJ12" s="115" t="s">
        <v>6</v>
      </c>
      <c r="AK12" s="5"/>
    </row>
    <row r="13" spans="1:37" ht="18" customHeight="1" hidden="1" thickBot="1" thickTop="1">
      <c r="A13" s="63" t="s">
        <v>9</v>
      </c>
      <c r="B13" s="64"/>
      <c r="C13" s="65" t="s">
        <v>0</v>
      </c>
      <c r="D13" s="66">
        <v>330000</v>
      </c>
      <c r="E13" s="65" t="s">
        <v>1</v>
      </c>
      <c r="F13" s="67">
        <v>0.07</v>
      </c>
      <c r="G13" s="65" t="s">
        <v>2</v>
      </c>
      <c r="H13" s="68" t="str">
        <f>IF(Q13-330000&gt;0,((Q13-330000)*F13),"0")</f>
        <v>0</v>
      </c>
      <c r="I13" s="69" t="s">
        <v>6</v>
      </c>
      <c r="J13" s="69"/>
      <c r="K13" s="37"/>
      <c r="L13" s="37"/>
      <c r="M13" s="28" t="str">
        <f t="shared" si="2"/>
        <v>0</v>
      </c>
      <c r="N13" s="28">
        <f t="shared" si="0"/>
        <v>0</v>
      </c>
      <c r="O13" s="28">
        <f t="shared" si="3"/>
        <v>0</v>
      </c>
      <c r="P13" s="28">
        <v>0</v>
      </c>
      <c r="Q13" s="28">
        <f t="shared" si="1"/>
        <v>0</v>
      </c>
      <c r="R13" s="109"/>
      <c r="S13" s="117">
        <f>B13</f>
        <v>0</v>
      </c>
      <c r="T13" s="65" t="s">
        <v>0</v>
      </c>
      <c r="U13" s="117">
        <v>330000</v>
      </c>
      <c r="V13" s="65" t="s">
        <v>1</v>
      </c>
      <c r="W13" s="67">
        <v>0.011</v>
      </c>
      <c r="X13" s="65" t="s">
        <v>2</v>
      </c>
      <c r="Y13" s="68" t="str">
        <f>IF(S13-330000&gt;0,((S13-330000)*W13),"0")</f>
        <v>0</v>
      </c>
      <c r="Z13" s="114" t="s">
        <v>6</v>
      </c>
      <c r="AA13" s="114"/>
      <c r="AB13" s="111"/>
      <c r="AC13" s="117">
        <f>B13</f>
        <v>0</v>
      </c>
      <c r="AD13" s="65" t="s">
        <v>0</v>
      </c>
      <c r="AE13" s="117">
        <v>330000</v>
      </c>
      <c r="AF13" s="65" t="s">
        <v>1</v>
      </c>
      <c r="AG13" s="112">
        <v>0.0136</v>
      </c>
      <c r="AH13" s="65" t="s">
        <v>2</v>
      </c>
      <c r="AI13" s="68" t="str">
        <f>IF(K13&gt;39,IF(K13&lt;65,IF(AC13-330000&gt;0,((AC13-330000)*AG13),"0"),"0"),"0")</f>
        <v>0</v>
      </c>
      <c r="AJ13" s="115" t="s">
        <v>6</v>
      </c>
      <c r="AK13" s="5"/>
    </row>
    <row r="14" spans="1:37" ht="18" customHeight="1" hidden="1" thickBot="1" thickTop="1">
      <c r="A14" s="63" t="s">
        <v>10</v>
      </c>
      <c r="B14" s="70"/>
      <c r="C14" s="65" t="s">
        <v>0</v>
      </c>
      <c r="D14" s="66">
        <v>330000</v>
      </c>
      <c r="E14" s="65" t="s">
        <v>1</v>
      </c>
      <c r="F14" s="67">
        <v>0.07</v>
      </c>
      <c r="G14" s="65" t="s">
        <v>2</v>
      </c>
      <c r="H14" s="68" t="str">
        <f>IF(Q14-330000&gt;0,((Q14-330000)*F14),"0")</f>
        <v>0</v>
      </c>
      <c r="I14" s="69" t="s">
        <v>6</v>
      </c>
      <c r="J14" s="69"/>
      <c r="K14" s="32"/>
      <c r="L14" s="32"/>
      <c r="M14" s="28" t="str">
        <f t="shared" si="2"/>
        <v>0</v>
      </c>
      <c r="N14" s="28">
        <f t="shared" si="0"/>
        <v>0</v>
      </c>
      <c r="O14" s="28">
        <f t="shared" si="3"/>
        <v>0</v>
      </c>
      <c r="P14" s="28">
        <v>0</v>
      </c>
      <c r="Q14" s="28">
        <f t="shared" si="1"/>
        <v>0</v>
      </c>
      <c r="R14" s="109"/>
      <c r="S14" s="117">
        <f>B14</f>
        <v>0</v>
      </c>
      <c r="T14" s="65" t="s">
        <v>0</v>
      </c>
      <c r="U14" s="117">
        <v>330000</v>
      </c>
      <c r="V14" s="65" t="s">
        <v>1</v>
      </c>
      <c r="W14" s="67">
        <v>0.011</v>
      </c>
      <c r="X14" s="65" t="s">
        <v>2</v>
      </c>
      <c r="Y14" s="68" t="str">
        <f>IF(S14-330000&gt;0,((S14-330000)*W14),"0")</f>
        <v>0</v>
      </c>
      <c r="Z14" s="114" t="s">
        <v>6</v>
      </c>
      <c r="AA14" s="114"/>
      <c r="AB14" s="111"/>
      <c r="AC14" s="117">
        <f>B14</f>
        <v>0</v>
      </c>
      <c r="AD14" s="65" t="s">
        <v>0</v>
      </c>
      <c r="AE14" s="117">
        <v>330000</v>
      </c>
      <c r="AF14" s="65" t="s">
        <v>1</v>
      </c>
      <c r="AG14" s="112">
        <v>0.0136</v>
      </c>
      <c r="AH14" s="65" t="s">
        <v>2</v>
      </c>
      <c r="AI14" s="68" t="str">
        <f>IF(K14&gt;39,IF(K14&lt;65,IF(AC14-330000&gt;0,((AC14-330000)*AG14),"0"),"0"),"0")</f>
        <v>0</v>
      </c>
      <c r="AJ14" s="115" t="s">
        <v>6</v>
      </c>
      <c r="AK14" s="5"/>
    </row>
    <row r="15" spans="1:37" ht="18" customHeight="1" hidden="1" thickBot="1" thickTop="1">
      <c r="A15" s="63" t="s">
        <v>11</v>
      </c>
      <c r="B15" s="70"/>
      <c r="C15" s="65" t="s">
        <v>0</v>
      </c>
      <c r="D15" s="66">
        <v>330000</v>
      </c>
      <c r="E15" s="65" t="s">
        <v>1</v>
      </c>
      <c r="F15" s="67">
        <v>0.07</v>
      </c>
      <c r="G15" s="65" t="s">
        <v>2</v>
      </c>
      <c r="H15" s="68" t="str">
        <f>IF(Q15-330000&gt;0,((Q15-330000)*F15),"0")</f>
        <v>0</v>
      </c>
      <c r="I15" s="69" t="s">
        <v>6</v>
      </c>
      <c r="J15" s="69"/>
      <c r="K15" s="32"/>
      <c r="L15" s="32"/>
      <c r="M15" s="28" t="str">
        <f t="shared" si="2"/>
        <v>0</v>
      </c>
      <c r="N15" s="28">
        <f t="shared" si="0"/>
        <v>0</v>
      </c>
      <c r="O15" s="28">
        <f t="shared" si="3"/>
        <v>0</v>
      </c>
      <c r="P15" s="28">
        <v>0</v>
      </c>
      <c r="Q15" s="28">
        <f t="shared" si="1"/>
        <v>0</v>
      </c>
      <c r="R15" s="109"/>
      <c r="S15" s="117">
        <f>B15</f>
        <v>0</v>
      </c>
      <c r="T15" s="65" t="s">
        <v>0</v>
      </c>
      <c r="U15" s="117">
        <v>330000</v>
      </c>
      <c r="V15" s="65" t="s">
        <v>1</v>
      </c>
      <c r="W15" s="67">
        <v>0.011</v>
      </c>
      <c r="X15" s="65" t="s">
        <v>2</v>
      </c>
      <c r="Y15" s="68" t="str">
        <f>IF(S15-330000&gt;0,((S15-330000)*W15),"0")</f>
        <v>0</v>
      </c>
      <c r="Z15" s="114" t="s">
        <v>6</v>
      </c>
      <c r="AA15" s="114"/>
      <c r="AB15" s="111"/>
      <c r="AC15" s="117">
        <f>B15</f>
        <v>0</v>
      </c>
      <c r="AD15" s="65" t="s">
        <v>0</v>
      </c>
      <c r="AE15" s="117">
        <v>330000</v>
      </c>
      <c r="AF15" s="65" t="s">
        <v>1</v>
      </c>
      <c r="AG15" s="112">
        <v>0.0136</v>
      </c>
      <c r="AH15" s="65" t="s">
        <v>2</v>
      </c>
      <c r="AI15" s="68" t="str">
        <f>IF(K15&gt;39,IF(K15&lt;65,IF(AC15-330000&gt;0,((AC15-330000)*AG15),"0"),"0"),"0")</f>
        <v>0</v>
      </c>
      <c r="AJ15" s="115" t="s">
        <v>6</v>
      </c>
      <c r="AK15" s="5"/>
    </row>
    <row r="16" spans="1:37" ht="18" customHeight="1" hidden="1" thickBot="1" thickTop="1">
      <c r="A16" s="63" t="s">
        <v>12</v>
      </c>
      <c r="B16" s="70"/>
      <c r="C16" s="65" t="s">
        <v>0</v>
      </c>
      <c r="D16" s="66">
        <v>330000</v>
      </c>
      <c r="E16" s="65" t="s">
        <v>1</v>
      </c>
      <c r="F16" s="67">
        <v>0.07</v>
      </c>
      <c r="G16" s="65" t="s">
        <v>2</v>
      </c>
      <c r="H16" s="68" t="str">
        <f>IF(Q16-330000&gt;0,((Q16-330000)*F16),"0")</f>
        <v>0</v>
      </c>
      <c r="I16" s="69" t="s">
        <v>6</v>
      </c>
      <c r="J16" s="69"/>
      <c r="K16" s="32"/>
      <c r="L16" s="32"/>
      <c r="M16" s="28" t="str">
        <f t="shared" si="2"/>
        <v>0</v>
      </c>
      <c r="N16" s="28">
        <f t="shared" si="0"/>
        <v>0</v>
      </c>
      <c r="O16" s="28">
        <f t="shared" si="3"/>
        <v>0</v>
      </c>
      <c r="P16" s="28">
        <v>0</v>
      </c>
      <c r="Q16" s="28">
        <f t="shared" si="1"/>
        <v>0</v>
      </c>
      <c r="R16" s="109"/>
      <c r="S16" s="117">
        <f>B16</f>
        <v>0</v>
      </c>
      <c r="T16" s="65" t="s">
        <v>0</v>
      </c>
      <c r="U16" s="117">
        <v>330000</v>
      </c>
      <c r="V16" s="65" t="s">
        <v>1</v>
      </c>
      <c r="W16" s="67">
        <v>0.011</v>
      </c>
      <c r="X16" s="65" t="s">
        <v>2</v>
      </c>
      <c r="Y16" s="68" t="str">
        <f>IF(S16-330000&gt;0,((S16-330000)*W16),"0")</f>
        <v>0</v>
      </c>
      <c r="Z16" s="114" t="s">
        <v>6</v>
      </c>
      <c r="AA16" s="114"/>
      <c r="AB16" s="111"/>
      <c r="AC16" s="117">
        <f>B16</f>
        <v>0</v>
      </c>
      <c r="AD16" s="65" t="s">
        <v>0</v>
      </c>
      <c r="AE16" s="117">
        <v>330000</v>
      </c>
      <c r="AF16" s="65" t="s">
        <v>1</v>
      </c>
      <c r="AG16" s="112">
        <v>0.0136</v>
      </c>
      <c r="AH16" s="65" t="s">
        <v>2</v>
      </c>
      <c r="AI16" s="68" t="str">
        <f>IF(K16&gt;39,IF(K16&lt;65,IF(AC16-330000&gt;0,((AC16-330000)*AG16),"0"),"0"),"0")</f>
        <v>0</v>
      </c>
      <c r="AJ16" s="115" t="s">
        <v>6</v>
      </c>
      <c r="AK16" s="5"/>
    </row>
    <row r="17" spans="1:37" ht="18" customHeight="1" hidden="1" thickBot="1" thickTop="1">
      <c r="A17" s="71" t="s">
        <v>16</v>
      </c>
      <c r="B17" s="70">
        <v>0</v>
      </c>
      <c r="C17" s="72"/>
      <c r="D17" s="66"/>
      <c r="E17" s="65"/>
      <c r="F17" s="67"/>
      <c r="G17" s="65"/>
      <c r="H17" s="73"/>
      <c r="I17" s="69"/>
      <c r="J17" s="69"/>
      <c r="K17" s="32"/>
      <c r="L17" s="32"/>
      <c r="M17" s="28" t="str">
        <f t="shared" si="2"/>
        <v>0</v>
      </c>
      <c r="N17" s="28">
        <f t="shared" si="0"/>
        <v>0</v>
      </c>
      <c r="O17" s="28">
        <f t="shared" si="3"/>
        <v>0</v>
      </c>
      <c r="P17" s="28">
        <v>0</v>
      </c>
      <c r="Q17" s="28">
        <f t="shared" si="1"/>
        <v>0</v>
      </c>
      <c r="R17" s="109"/>
      <c r="S17" s="53"/>
      <c r="T17" s="53"/>
      <c r="U17" s="53"/>
      <c r="V17" s="53"/>
      <c r="W17" s="53"/>
      <c r="X17" s="53"/>
      <c r="Y17" s="83"/>
      <c r="Z17" s="53"/>
      <c r="AA17" s="53"/>
      <c r="AB17" s="55"/>
      <c r="AC17" s="53"/>
      <c r="AD17" s="53"/>
      <c r="AE17" s="53"/>
      <c r="AF17" s="53"/>
      <c r="AG17" s="53"/>
      <c r="AH17" s="53"/>
      <c r="AI17" s="83"/>
      <c r="AJ17" s="105"/>
      <c r="AK17" s="5"/>
    </row>
    <row r="18" spans="1:37" ht="18" customHeight="1" hidden="1" thickTop="1">
      <c r="A18" s="74"/>
      <c r="B18" s="66"/>
      <c r="C18" s="65"/>
      <c r="D18" s="66"/>
      <c r="E18" s="65"/>
      <c r="F18" s="67"/>
      <c r="G18" s="65"/>
      <c r="H18" s="73"/>
      <c r="I18" s="69"/>
      <c r="J18" s="69"/>
      <c r="K18" s="26"/>
      <c r="L18" s="26"/>
      <c r="M18" s="28"/>
      <c r="N18" s="28"/>
      <c r="O18" s="28"/>
      <c r="P18" s="28"/>
      <c r="Q18" s="28"/>
      <c r="R18" s="109"/>
      <c r="S18" s="53"/>
      <c r="T18" s="53"/>
      <c r="U18" s="53"/>
      <c r="V18" s="53"/>
      <c r="W18" s="53"/>
      <c r="X18" s="53"/>
      <c r="Y18" s="83"/>
      <c r="Z18" s="53"/>
      <c r="AA18" s="53"/>
      <c r="AB18" s="55"/>
      <c r="AC18" s="53"/>
      <c r="AD18" s="53"/>
      <c r="AE18" s="53"/>
      <c r="AF18" s="53"/>
      <c r="AG18" s="53"/>
      <c r="AH18" s="53"/>
      <c r="AI18" s="83"/>
      <c r="AJ18" s="105"/>
      <c r="AK18" s="5"/>
    </row>
    <row r="19" spans="1:37" ht="18" customHeight="1" hidden="1">
      <c r="A19" s="55"/>
      <c r="B19" s="75"/>
      <c r="C19" s="53"/>
      <c r="D19" s="53"/>
      <c r="E19" s="53"/>
      <c r="F19" s="53"/>
      <c r="G19" s="53"/>
      <c r="H19" s="76">
        <f>SUM(H9:H16)</f>
        <v>954548</v>
      </c>
      <c r="I19" s="53"/>
      <c r="J19" s="53"/>
      <c r="K19" s="5"/>
      <c r="L19" s="5"/>
      <c r="M19" s="26">
        <f>SUM(M9:M16)</f>
        <v>0</v>
      </c>
      <c r="N19" s="26"/>
      <c r="O19" s="26"/>
      <c r="P19" s="26"/>
      <c r="Q19" s="26"/>
      <c r="R19" s="118"/>
      <c r="S19" s="53"/>
      <c r="T19" s="53"/>
      <c r="U19" s="53"/>
      <c r="V19" s="53"/>
      <c r="W19" s="53"/>
      <c r="X19" s="53"/>
      <c r="Y19" s="119">
        <f>SUM(Y9:Y16)</f>
        <v>150000</v>
      </c>
      <c r="Z19" s="53"/>
      <c r="AA19" s="53"/>
      <c r="AB19" s="55"/>
      <c r="AC19" s="53"/>
      <c r="AD19" s="53"/>
      <c r="AE19" s="53"/>
      <c r="AF19" s="53"/>
      <c r="AG19" s="53"/>
      <c r="AH19" s="53"/>
      <c r="AI19" s="119">
        <f>SUM(AI9:AI16)</f>
        <v>185455</v>
      </c>
      <c r="AJ19" s="105"/>
      <c r="AK19" s="5"/>
    </row>
    <row r="20" spans="1:37" ht="18" customHeight="1">
      <c r="A20" s="55"/>
      <c r="B20" s="56" t="s">
        <v>20</v>
      </c>
      <c r="C20" s="53"/>
      <c r="D20" s="53"/>
      <c r="E20" s="53"/>
      <c r="F20" s="53"/>
      <c r="G20" s="53"/>
      <c r="H20" s="77"/>
      <c r="I20" s="53"/>
      <c r="J20" s="53"/>
      <c r="K20" s="5"/>
      <c r="L20" s="5"/>
      <c r="M20" s="5"/>
      <c r="N20" s="5"/>
      <c r="O20" s="5"/>
      <c r="P20" s="5"/>
      <c r="Q20" s="5"/>
      <c r="R20" s="55"/>
      <c r="S20" s="56" t="s">
        <v>26</v>
      </c>
      <c r="T20" s="53"/>
      <c r="U20" s="53"/>
      <c r="V20" s="53"/>
      <c r="W20" s="53"/>
      <c r="X20" s="53"/>
      <c r="Y20" s="83"/>
      <c r="Z20" s="53"/>
      <c r="AA20" s="53"/>
      <c r="AB20" s="55"/>
      <c r="AC20" s="56" t="s">
        <v>26</v>
      </c>
      <c r="AD20" s="53"/>
      <c r="AE20" s="53"/>
      <c r="AF20" s="53"/>
      <c r="AG20" s="53"/>
      <c r="AH20" s="53"/>
      <c r="AI20" s="83"/>
      <c r="AJ20" s="105"/>
      <c r="AK20" s="5"/>
    </row>
    <row r="21" spans="1:37" ht="18" customHeight="1">
      <c r="A21" s="55"/>
      <c r="B21" s="53" t="s">
        <v>15</v>
      </c>
      <c r="C21" s="53"/>
      <c r="D21" s="53"/>
      <c r="E21" s="53"/>
      <c r="F21" s="53"/>
      <c r="G21" s="53"/>
      <c r="H21" s="77"/>
      <c r="I21" s="53"/>
      <c r="J21" s="53"/>
      <c r="K21" s="5"/>
      <c r="L21" s="5"/>
      <c r="M21" s="5"/>
      <c r="N21" s="5"/>
      <c r="O21" s="5"/>
      <c r="P21" s="5"/>
      <c r="Q21" s="5"/>
      <c r="R21" s="55"/>
      <c r="S21" s="53" t="s">
        <v>25</v>
      </c>
      <c r="T21" s="53"/>
      <c r="U21" s="53"/>
      <c r="V21" s="53"/>
      <c r="W21" s="53"/>
      <c r="X21" s="53"/>
      <c r="Y21" s="83"/>
      <c r="Z21" s="53"/>
      <c r="AA21" s="53"/>
      <c r="AB21" s="55"/>
      <c r="AC21" s="53" t="s">
        <v>27</v>
      </c>
      <c r="AD21" s="53"/>
      <c r="AE21" s="53"/>
      <c r="AF21" s="53"/>
      <c r="AG21" s="53"/>
      <c r="AH21" s="53"/>
      <c r="AI21" s="83"/>
      <c r="AJ21" s="105"/>
      <c r="AK21" s="5"/>
    </row>
    <row r="22" spans="1:37" ht="39" customHeight="1">
      <c r="A22" s="55"/>
      <c r="B22" s="83" t="s">
        <v>51</v>
      </c>
      <c r="C22" s="53" t="s">
        <v>1</v>
      </c>
      <c r="D22" s="66">
        <v>9500</v>
      </c>
      <c r="E22" s="53"/>
      <c r="F22" s="53"/>
      <c r="G22" s="53" t="s">
        <v>4</v>
      </c>
      <c r="H22" s="68">
        <v>38000</v>
      </c>
      <c r="I22" s="69" t="s">
        <v>6</v>
      </c>
      <c r="J22" s="69"/>
      <c r="K22" s="5"/>
      <c r="L22" s="7"/>
      <c r="M22" s="5"/>
      <c r="N22" s="5"/>
      <c r="O22" s="5"/>
      <c r="P22" s="5"/>
      <c r="Q22" s="5"/>
      <c r="R22" s="55"/>
      <c r="S22" s="83" t="s">
        <v>51</v>
      </c>
      <c r="T22" s="53" t="s">
        <v>1</v>
      </c>
      <c r="U22" s="117">
        <v>10000</v>
      </c>
      <c r="V22" s="53"/>
      <c r="W22" s="53"/>
      <c r="X22" s="53" t="s">
        <v>4</v>
      </c>
      <c r="Y22" s="68">
        <v>40000</v>
      </c>
      <c r="Z22" s="69" t="s">
        <v>6</v>
      </c>
      <c r="AA22" s="114"/>
      <c r="AB22" s="111"/>
      <c r="AC22" s="83" t="s">
        <v>52</v>
      </c>
      <c r="AD22" s="53" t="s">
        <v>1</v>
      </c>
      <c r="AE22" s="117">
        <v>11000</v>
      </c>
      <c r="AF22" s="53"/>
      <c r="AG22" s="53"/>
      <c r="AH22" s="53" t="s">
        <v>4</v>
      </c>
      <c r="AI22" s="68">
        <v>22000</v>
      </c>
      <c r="AJ22" s="113" t="s">
        <v>6</v>
      </c>
      <c r="AK22" s="5"/>
    </row>
    <row r="23" spans="1:37" ht="18" customHeight="1" hidden="1">
      <c r="A23" s="55"/>
      <c r="B23" s="78" t="e">
        <f>IF(H23="","",#REF!)</f>
        <v>#REF!</v>
      </c>
      <c r="C23" s="78" t="e">
        <f>IF(H23="","","割軽減後税額")</f>
        <v>#REF!</v>
      </c>
      <c r="D23" s="79"/>
      <c r="E23" s="78"/>
      <c r="F23" s="78"/>
      <c r="G23" s="78"/>
      <c r="H23" s="80" t="e">
        <f>IF($B$17="","",IF(#REF!="","",(10-#REF!)*'国保税試算⑥'!H22/10))</f>
        <v>#REF!</v>
      </c>
      <c r="I23" s="81" t="e">
        <f>IF(H23="","","円")</f>
        <v>#REF!</v>
      </c>
      <c r="J23" s="81"/>
      <c r="K23" s="5"/>
      <c r="L23" s="5"/>
      <c r="M23" s="5"/>
      <c r="N23" s="5"/>
      <c r="O23" s="5"/>
      <c r="P23" s="5"/>
      <c r="Q23" s="5"/>
      <c r="R23" s="55"/>
      <c r="S23" s="78" t="e">
        <f>IF(Y23="","",#REF!)</f>
        <v>#REF!</v>
      </c>
      <c r="T23" s="78" t="e">
        <f>IF(Y23="","","割軽減後税額")</f>
        <v>#REF!</v>
      </c>
      <c r="U23" s="53"/>
      <c r="V23" s="53"/>
      <c r="W23" s="53"/>
      <c r="X23" s="53"/>
      <c r="Y23" s="80" t="e">
        <f>IF($B$17="","",IF(#REF!="","",(10-#REF!)*'国保税試算⑥'!Y22/10))</f>
        <v>#REF!</v>
      </c>
      <c r="Z23" s="81" t="e">
        <f>IF(Y23="","","円")</f>
        <v>#REF!</v>
      </c>
      <c r="AA23" s="81"/>
      <c r="AB23" s="120"/>
      <c r="AC23" s="78" t="e">
        <f>IF(AI23="","",#REF!)</f>
        <v>#REF!</v>
      </c>
      <c r="AD23" s="78" t="e">
        <f>IF(AI23="","","割軽減後税額")</f>
        <v>#REF!</v>
      </c>
      <c r="AE23" s="53"/>
      <c r="AF23" s="53"/>
      <c r="AG23" s="53"/>
      <c r="AH23" s="53"/>
      <c r="AI23" s="80" t="e">
        <f>IF($B$17="","",IF($AC$22=0,"",IF(#REF!="","",(10-#REF!)*'国保税試算⑥'!AI22/10)))</f>
        <v>#REF!</v>
      </c>
      <c r="AJ23" s="121" t="e">
        <f>IF(AI23="","","円")</f>
        <v>#REF!</v>
      </c>
      <c r="AK23" s="5"/>
    </row>
    <row r="24" spans="1:37" ht="18" customHeight="1">
      <c r="A24" s="55"/>
      <c r="B24" s="56" t="s">
        <v>30</v>
      </c>
      <c r="C24" s="53"/>
      <c r="D24" s="53"/>
      <c r="E24" s="53"/>
      <c r="F24" s="53"/>
      <c r="G24" s="53"/>
      <c r="H24" s="77"/>
      <c r="I24" s="53"/>
      <c r="J24" s="53"/>
      <c r="K24" s="5"/>
      <c r="L24" s="5"/>
      <c r="M24" s="5"/>
      <c r="N24" s="5"/>
      <c r="O24" s="5"/>
      <c r="P24" s="5"/>
      <c r="Q24" s="5"/>
      <c r="R24" s="55"/>
      <c r="S24" s="56"/>
      <c r="T24" s="53"/>
      <c r="U24" s="53"/>
      <c r="V24" s="53"/>
      <c r="W24" s="53"/>
      <c r="X24" s="53"/>
      <c r="Y24" s="83"/>
      <c r="Z24" s="53"/>
      <c r="AA24" s="53"/>
      <c r="AB24" s="55"/>
      <c r="AC24" s="56"/>
      <c r="AD24" s="53"/>
      <c r="AE24" s="53"/>
      <c r="AF24" s="53"/>
      <c r="AG24" s="53"/>
      <c r="AH24" s="53"/>
      <c r="AI24" s="83"/>
      <c r="AJ24" s="105"/>
      <c r="AK24" s="5"/>
    </row>
    <row r="25" spans="1:37" ht="18" customHeight="1">
      <c r="A25" s="55"/>
      <c r="B25" s="53" t="s">
        <v>36</v>
      </c>
      <c r="C25" s="53"/>
      <c r="D25" s="53"/>
      <c r="E25" s="53"/>
      <c r="F25" s="53"/>
      <c r="G25" s="53"/>
      <c r="H25" s="77"/>
      <c r="I25" s="53"/>
      <c r="J25" s="53"/>
      <c r="K25" s="5"/>
      <c r="L25" s="5"/>
      <c r="M25" s="5"/>
      <c r="N25" s="5"/>
      <c r="O25" s="5"/>
      <c r="P25" s="5"/>
      <c r="Q25" s="5"/>
      <c r="R25" s="55"/>
      <c r="S25" s="53"/>
      <c r="T25" s="53"/>
      <c r="U25" s="53"/>
      <c r="V25" s="53"/>
      <c r="W25" s="53"/>
      <c r="X25" s="53"/>
      <c r="Y25" s="83"/>
      <c r="Z25" s="53"/>
      <c r="AA25" s="53"/>
      <c r="AB25" s="55"/>
      <c r="AC25" s="53"/>
      <c r="AD25" s="53"/>
      <c r="AE25" s="53"/>
      <c r="AF25" s="53"/>
      <c r="AG25" s="53"/>
      <c r="AH25" s="53"/>
      <c r="AI25" s="83"/>
      <c r="AJ25" s="105"/>
      <c r="AK25" s="5"/>
    </row>
    <row r="26" spans="1:37" ht="39" customHeight="1">
      <c r="A26" s="55"/>
      <c r="B26" s="101" t="s">
        <v>71</v>
      </c>
      <c r="C26" s="53" t="s">
        <v>1</v>
      </c>
      <c r="D26" s="82" t="s">
        <v>31</v>
      </c>
      <c r="E26" s="53"/>
      <c r="F26" s="53"/>
      <c r="G26" s="53" t="s">
        <v>4</v>
      </c>
      <c r="H26" s="102" t="s">
        <v>72</v>
      </c>
      <c r="I26" s="69" t="s">
        <v>6</v>
      </c>
      <c r="J26" s="69"/>
      <c r="K26" s="5"/>
      <c r="L26" s="7"/>
      <c r="M26" s="5"/>
      <c r="N26" s="5"/>
      <c r="O26" s="5"/>
      <c r="P26" s="5"/>
      <c r="Q26" s="5"/>
      <c r="R26" s="55"/>
      <c r="S26" s="83"/>
      <c r="T26" s="65"/>
      <c r="U26" s="117"/>
      <c r="V26" s="53"/>
      <c r="W26" s="53"/>
      <c r="X26" s="65"/>
      <c r="Y26" s="68"/>
      <c r="Z26" s="114"/>
      <c r="AA26" s="114"/>
      <c r="AB26" s="111"/>
      <c r="AC26" s="83"/>
      <c r="AD26" s="65"/>
      <c r="AE26" s="117"/>
      <c r="AF26" s="53"/>
      <c r="AG26" s="53"/>
      <c r="AH26" s="65"/>
      <c r="AI26" s="68"/>
      <c r="AJ26" s="115"/>
      <c r="AK26" s="5"/>
    </row>
    <row r="27" spans="1:37" ht="18" customHeight="1">
      <c r="A27" s="55"/>
      <c r="B27" s="56" t="s">
        <v>21</v>
      </c>
      <c r="C27" s="53"/>
      <c r="D27" s="53"/>
      <c r="E27" s="53"/>
      <c r="F27" s="53"/>
      <c r="G27" s="53"/>
      <c r="H27" s="84"/>
      <c r="I27" s="53"/>
      <c r="J27" s="53"/>
      <c r="K27" s="5"/>
      <c r="L27" s="5"/>
      <c r="M27" s="5"/>
      <c r="N27" s="5"/>
      <c r="O27" s="5"/>
      <c r="P27" s="5"/>
      <c r="Q27" s="5"/>
      <c r="R27" s="55"/>
      <c r="S27" s="56"/>
      <c r="T27" s="53"/>
      <c r="U27" s="53"/>
      <c r="V27" s="53"/>
      <c r="W27" s="53"/>
      <c r="X27" s="53"/>
      <c r="Y27" s="110"/>
      <c r="Z27" s="53"/>
      <c r="AA27" s="53"/>
      <c r="AB27" s="55"/>
      <c r="AC27" s="56"/>
      <c r="AD27" s="53"/>
      <c r="AE27" s="53"/>
      <c r="AF27" s="53"/>
      <c r="AG27" s="53"/>
      <c r="AH27" s="53"/>
      <c r="AI27" s="110"/>
      <c r="AJ27" s="105"/>
      <c r="AK27" s="5"/>
    </row>
    <row r="28" spans="1:37" ht="18" customHeight="1">
      <c r="A28" s="55"/>
      <c r="B28" s="53" t="s">
        <v>8</v>
      </c>
      <c r="C28" s="53"/>
      <c r="D28" s="53"/>
      <c r="E28" s="53"/>
      <c r="F28" s="53"/>
      <c r="G28" s="53"/>
      <c r="H28" s="84"/>
      <c r="I28" s="53"/>
      <c r="J28" s="53"/>
      <c r="K28" s="5"/>
      <c r="L28" s="5"/>
      <c r="M28" s="5"/>
      <c r="N28" s="5"/>
      <c r="O28" s="5"/>
      <c r="P28" s="5"/>
      <c r="Q28" s="5"/>
      <c r="R28" s="55"/>
      <c r="S28" s="53"/>
      <c r="T28" s="53"/>
      <c r="U28" s="53"/>
      <c r="V28" s="53"/>
      <c r="W28" s="53"/>
      <c r="X28" s="53"/>
      <c r="Y28" s="110"/>
      <c r="Z28" s="53"/>
      <c r="AA28" s="53"/>
      <c r="AB28" s="55"/>
      <c r="AC28" s="53"/>
      <c r="AD28" s="53"/>
      <c r="AE28" s="53"/>
      <c r="AF28" s="53"/>
      <c r="AG28" s="53"/>
      <c r="AH28" s="53"/>
      <c r="AI28" s="110"/>
      <c r="AJ28" s="105"/>
      <c r="AK28" s="5"/>
    </row>
    <row r="29" spans="1:37" ht="32.25" customHeight="1">
      <c r="A29" s="55"/>
      <c r="B29" s="53" t="s">
        <v>5</v>
      </c>
      <c r="C29" s="53"/>
      <c r="D29" s="53"/>
      <c r="E29" s="53"/>
      <c r="F29" s="53"/>
      <c r="G29" s="53"/>
      <c r="H29" s="103">
        <v>19500</v>
      </c>
      <c r="I29" s="69" t="s">
        <v>6</v>
      </c>
      <c r="J29" s="69"/>
      <c r="K29" s="5"/>
      <c r="L29" s="5"/>
      <c r="M29" s="5"/>
      <c r="N29" s="5"/>
      <c r="O29" s="5"/>
      <c r="P29" s="5"/>
      <c r="Q29" s="5"/>
      <c r="R29" s="55"/>
      <c r="S29" s="53"/>
      <c r="T29" s="53"/>
      <c r="U29" s="53"/>
      <c r="V29" s="53"/>
      <c r="W29" s="53"/>
      <c r="X29" s="53"/>
      <c r="Y29" s="68"/>
      <c r="Z29" s="69"/>
      <c r="AA29" s="69"/>
      <c r="AB29" s="122"/>
      <c r="AC29" s="53"/>
      <c r="AD29" s="53"/>
      <c r="AE29" s="53"/>
      <c r="AF29" s="53"/>
      <c r="AG29" s="53"/>
      <c r="AH29" s="53"/>
      <c r="AI29" s="68"/>
      <c r="AJ29" s="113"/>
      <c r="AK29" s="5"/>
    </row>
    <row r="30" spans="1:37" ht="18" customHeight="1" hidden="1">
      <c r="A30" s="55"/>
      <c r="B30" s="78" t="e">
        <f>IF(H30="","",#REF!)</f>
        <v>#REF!</v>
      </c>
      <c r="C30" s="78" t="e">
        <f>IF(H30="","","割軽減後税額")</f>
        <v>#REF!</v>
      </c>
      <c r="D30" s="79"/>
      <c r="E30" s="78"/>
      <c r="F30" s="78"/>
      <c r="G30" s="78"/>
      <c r="H30" s="80" t="e">
        <f>IF($B$17="","",IF(#REF!="","",(10-#REF!)*'国保税試算⑥'!H29/10))</f>
        <v>#REF!</v>
      </c>
      <c r="I30" s="81" t="e">
        <f>IF(H30="","","円")</f>
        <v>#REF!</v>
      </c>
      <c r="J30" s="81"/>
      <c r="K30" s="5"/>
      <c r="L30" s="5"/>
      <c r="M30" s="5"/>
      <c r="N30" s="5"/>
      <c r="O30" s="5"/>
      <c r="P30" s="5"/>
      <c r="Q30" s="5"/>
      <c r="R30" s="55"/>
      <c r="S30" s="78" t="e">
        <f>IF(Y30="","",#REF!)</f>
        <v>#REF!</v>
      </c>
      <c r="T30" s="78" t="e">
        <f>IF(Y30="","","割軽減後税額")</f>
        <v>#REF!</v>
      </c>
      <c r="U30" s="53"/>
      <c r="V30" s="53"/>
      <c r="W30" s="53"/>
      <c r="X30" s="53"/>
      <c r="Y30" s="80" t="e">
        <f>IF($B$17="","",IF(#REF!="","",(10-#REF!)*'国保税試算⑥'!Y29/10))</f>
        <v>#REF!</v>
      </c>
      <c r="Z30" s="81" t="e">
        <f>IF(Y30="","","円")</f>
        <v>#REF!</v>
      </c>
      <c r="AA30" s="81"/>
      <c r="AB30" s="120"/>
      <c r="AC30" s="78" t="e">
        <f>IF(AI30="","",#REF!)</f>
        <v>#REF!</v>
      </c>
      <c r="AD30" s="78" t="e">
        <f>IF(AI30="","","割軽減後税額")</f>
        <v>#REF!</v>
      </c>
      <c r="AE30" s="53"/>
      <c r="AF30" s="53"/>
      <c r="AG30" s="53"/>
      <c r="AH30" s="53"/>
      <c r="AI30" s="80" t="e">
        <f>IF($B$17="","",IF($AC$22=0,"",IF(#REF!="","",(10-#REF!)*'国保税試算⑥'!AI29/10)))</f>
        <v>#REF!</v>
      </c>
      <c r="AJ30" s="121" t="e">
        <f>IF(AI30="","","円")</f>
        <v>#REF!</v>
      </c>
      <c r="AK30" s="5"/>
    </row>
    <row r="31" spans="1:37" ht="7.5" customHeight="1">
      <c r="A31" s="55"/>
      <c r="B31" s="78"/>
      <c r="C31" s="78"/>
      <c r="D31" s="79"/>
      <c r="E31" s="78"/>
      <c r="F31" s="78"/>
      <c r="G31" s="78"/>
      <c r="H31" s="80"/>
      <c r="I31" s="81"/>
      <c r="J31" s="81"/>
      <c r="K31" s="5"/>
      <c r="L31" s="5"/>
      <c r="M31" s="5"/>
      <c r="N31" s="5"/>
      <c r="O31" s="5"/>
      <c r="P31" s="5"/>
      <c r="Q31" s="5"/>
      <c r="R31" s="55"/>
      <c r="S31" s="78"/>
      <c r="T31" s="78"/>
      <c r="U31" s="53"/>
      <c r="V31" s="53"/>
      <c r="W31" s="53"/>
      <c r="X31" s="53"/>
      <c r="Y31" s="80"/>
      <c r="Z31" s="81"/>
      <c r="AA31" s="81"/>
      <c r="AB31" s="120"/>
      <c r="AC31" s="78"/>
      <c r="AD31" s="78"/>
      <c r="AE31" s="53"/>
      <c r="AF31" s="53"/>
      <c r="AG31" s="53"/>
      <c r="AH31" s="53"/>
      <c r="AI31" s="80"/>
      <c r="AJ31" s="121"/>
      <c r="AK31" s="5"/>
    </row>
    <row r="32" spans="1:37" ht="34.5" customHeight="1">
      <c r="A32" s="55"/>
      <c r="B32" s="56" t="s">
        <v>22</v>
      </c>
      <c r="C32" s="53"/>
      <c r="D32" s="53"/>
      <c r="E32" s="53"/>
      <c r="F32" s="53"/>
      <c r="G32" s="85"/>
      <c r="H32" s="86">
        <v>1063000</v>
      </c>
      <c r="I32" s="56" t="s">
        <v>6</v>
      </c>
      <c r="J32" s="56"/>
      <c r="K32" s="5"/>
      <c r="L32" s="5"/>
      <c r="M32" s="5"/>
      <c r="N32" s="5"/>
      <c r="O32" s="5"/>
      <c r="P32" s="5"/>
      <c r="Q32" s="5"/>
      <c r="R32" s="55"/>
      <c r="S32" s="56" t="s">
        <v>32</v>
      </c>
      <c r="T32" s="53"/>
      <c r="U32" s="53"/>
      <c r="V32" s="53"/>
      <c r="W32" s="53"/>
      <c r="X32" s="85"/>
      <c r="Y32" s="86">
        <v>190000</v>
      </c>
      <c r="Z32" s="56" t="s">
        <v>6</v>
      </c>
      <c r="AA32" s="56"/>
      <c r="AB32" s="123"/>
      <c r="AC32" s="56" t="s">
        <v>28</v>
      </c>
      <c r="AD32" s="53"/>
      <c r="AE32" s="53"/>
      <c r="AF32" s="53"/>
      <c r="AG32" s="53"/>
      <c r="AH32" s="85"/>
      <c r="AI32" s="86">
        <v>207400</v>
      </c>
      <c r="AJ32" s="124" t="s">
        <v>6</v>
      </c>
      <c r="AK32" s="5"/>
    </row>
    <row r="33" spans="1:37" ht="31.5" customHeight="1">
      <c r="A33" s="55"/>
      <c r="B33" s="56" t="s">
        <v>42</v>
      </c>
      <c r="C33" s="53"/>
      <c r="D33" s="53"/>
      <c r="E33" s="53"/>
      <c r="F33" s="53"/>
      <c r="G33" s="132" t="s">
        <v>47</v>
      </c>
      <c r="H33" s="132"/>
      <c r="I33" s="53"/>
      <c r="J33" s="53"/>
      <c r="K33" s="5"/>
      <c r="L33" s="5"/>
      <c r="M33" s="5"/>
      <c r="N33" s="5"/>
      <c r="O33" s="5"/>
      <c r="P33" s="5"/>
      <c r="Q33" s="5"/>
      <c r="R33" s="55"/>
      <c r="S33" s="56" t="s">
        <v>43</v>
      </c>
      <c r="T33" s="53"/>
      <c r="U33" s="53"/>
      <c r="V33" s="53"/>
      <c r="W33" s="53"/>
      <c r="X33" s="132" t="s">
        <v>40</v>
      </c>
      <c r="Y33" s="132"/>
      <c r="Z33" s="53"/>
      <c r="AA33" s="53"/>
      <c r="AB33" s="55"/>
      <c r="AC33" s="56" t="s">
        <v>44</v>
      </c>
      <c r="AD33" s="53"/>
      <c r="AE33" s="53"/>
      <c r="AF33" s="53"/>
      <c r="AG33" s="53"/>
      <c r="AH33" s="132" t="s">
        <v>40</v>
      </c>
      <c r="AI33" s="132"/>
      <c r="AJ33" s="105"/>
      <c r="AK33" s="5"/>
    </row>
    <row r="34" spans="1:37" ht="18" customHeight="1" hidden="1">
      <c r="A34" s="55"/>
      <c r="B34" s="78" t="e">
        <f>IF(H34="","",#REF!)</f>
        <v>#REF!</v>
      </c>
      <c r="C34" s="78" t="e">
        <f>IF(H34="","","割軽減後税額")</f>
        <v>#REF!</v>
      </c>
      <c r="D34" s="79"/>
      <c r="E34" s="78"/>
      <c r="F34" s="78"/>
      <c r="G34" s="78"/>
      <c r="H34" s="80" t="e">
        <f>IF($B$17="","",IF(#REF!="","",ROUNDDOWN((H9+H10+H11+H12+#REF!+H13+H14+H15+H16+H23+H30),-2)))</f>
        <v>#REF!</v>
      </c>
      <c r="I34" s="81" t="e">
        <f>IF(H34="","","円")</f>
        <v>#REF!</v>
      </c>
      <c r="J34" s="81"/>
      <c r="K34" s="5"/>
      <c r="L34" s="5"/>
      <c r="M34" s="5"/>
      <c r="N34" s="5"/>
      <c r="O34" s="5"/>
      <c r="P34" s="5"/>
      <c r="Q34" s="5"/>
      <c r="R34" s="55"/>
      <c r="S34" s="78" t="e">
        <f>IF(Y34="","",#REF!)</f>
        <v>#REF!</v>
      </c>
      <c r="T34" s="78" t="e">
        <f>IF(Y34="","","割軽減後税額")</f>
        <v>#REF!</v>
      </c>
      <c r="U34" s="53"/>
      <c r="V34" s="53"/>
      <c r="W34" s="53"/>
      <c r="X34" s="53"/>
      <c r="Y34" s="80" t="e">
        <f>IF($B$17="","",IF(#REF!="","",ROUNDDOWN((Y9+Y10+Y11+Y12+#REF!+Y13+Y14+Y15+Y16+Y23+Y30),-2)))</f>
        <v>#REF!</v>
      </c>
      <c r="Z34" s="81" t="e">
        <f>IF(Y34="","","円")</f>
        <v>#REF!</v>
      </c>
      <c r="AA34" s="81"/>
      <c r="AB34" s="120"/>
      <c r="AC34" s="78" t="e">
        <f>IF(AI34="","",#REF!)</f>
        <v>#REF!</v>
      </c>
      <c r="AD34" s="78" t="e">
        <f>IF(AI34="","","割軽減後税額")</f>
        <v>#REF!</v>
      </c>
      <c r="AE34" s="53"/>
      <c r="AF34" s="53"/>
      <c r="AG34" s="53"/>
      <c r="AH34" s="53"/>
      <c r="AI34" s="80" t="e">
        <f>IF($B$17="","",IF(#REF!="","",IF(AC22=0,"",ROUNDDOWN((AI9+AI10+AI11+AI12+#REF!+AI13+AI14+AI15+AI16+AI23+AI30),-2))))</f>
        <v>#REF!</v>
      </c>
      <c r="AJ34" s="121" t="e">
        <f>IF(AI34="","","円")</f>
        <v>#REF!</v>
      </c>
      <c r="AK34" s="6"/>
    </row>
    <row r="35" spans="1:37" ht="11.25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19"/>
      <c r="L35" s="19"/>
      <c r="M35" s="19"/>
      <c r="N35" s="19"/>
      <c r="O35" s="19"/>
      <c r="P35" s="19"/>
      <c r="Q35" s="19"/>
      <c r="R35" s="87"/>
      <c r="S35" s="88"/>
      <c r="T35" s="88"/>
      <c r="U35" s="88"/>
      <c r="V35" s="88"/>
      <c r="W35" s="88"/>
      <c r="X35" s="88"/>
      <c r="Y35" s="88"/>
      <c r="Z35" s="88"/>
      <c r="AA35" s="88"/>
      <c r="AB35" s="87"/>
      <c r="AC35" s="88"/>
      <c r="AD35" s="88"/>
      <c r="AE35" s="88"/>
      <c r="AF35" s="88"/>
      <c r="AG35" s="88"/>
      <c r="AH35" s="88"/>
      <c r="AI35" s="88"/>
      <c r="AJ35" s="125"/>
      <c r="AK35" s="6"/>
    </row>
    <row r="36" spans="1:37" ht="11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5"/>
      <c r="U36" s="5"/>
      <c r="V36" s="5"/>
      <c r="W36" s="5"/>
      <c r="X36" s="5"/>
      <c r="Y36" s="5"/>
      <c r="Z36" s="5"/>
      <c r="AA36" s="5"/>
      <c r="AB36" s="5"/>
      <c r="AD36" s="5"/>
      <c r="AE36" s="5"/>
      <c r="AF36" s="5"/>
      <c r="AG36" s="5"/>
      <c r="AH36" s="5"/>
      <c r="AI36" s="5"/>
      <c r="AJ36" s="3"/>
      <c r="AK36" s="5"/>
    </row>
    <row r="37" spans="1:37" ht="11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5"/>
      <c r="U37" s="5"/>
      <c r="V37" s="5"/>
      <c r="W37" s="5"/>
      <c r="X37" s="5"/>
      <c r="Y37" s="5"/>
      <c r="Z37" s="5"/>
      <c r="AA37" s="5"/>
      <c r="AB37" s="5"/>
      <c r="AD37" s="5"/>
      <c r="AE37" s="5"/>
      <c r="AF37" s="5"/>
      <c r="AG37" s="5"/>
      <c r="AH37" s="5"/>
      <c r="AI37" s="5"/>
      <c r="AJ37" s="5"/>
      <c r="AK37" s="5"/>
    </row>
    <row r="38" spans="1:37" ht="11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5"/>
      <c r="U38" s="5"/>
      <c r="V38" s="5"/>
      <c r="W38" s="5"/>
      <c r="X38" s="5"/>
      <c r="Y38" s="5"/>
      <c r="Z38" s="5"/>
      <c r="AA38" s="5"/>
      <c r="AB38" s="5"/>
      <c r="AD38" s="5"/>
      <c r="AE38" s="5"/>
      <c r="AF38" s="5"/>
      <c r="AG38" s="5"/>
      <c r="AH38" s="5"/>
      <c r="AI38" s="5"/>
      <c r="AJ38" s="5"/>
      <c r="AK38" s="5"/>
    </row>
    <row r="39" spans="1:37" ht="18" customHeight="1">
      <c r="A39" s="89"/>
      <c r="B39" s="90" t="s">
        <v>39</v>
      </c>
      <c r="C39" s="89"/>
      <c r="D39" s="89"/>
      <c r="E39" s="89"/>
      <c r="F39" s="89"/>
      <c r="G39" s="89"/>
      <c r="H39" s="89"/>
      <c r="I39" s="89"/>
      <c r="J39" s="89"/>
      <c r="K39" s="5"/>
      <c r="L39" s="5"/>
      <c r="M39" s="5"/>
      <c r="N39" s="5"/>
      <c r="O39" s="5"/>
      <c r="P39" s="5"/>
      <c r="Q39" s="5"/>
      <c r="R39" s="5"/>
      <c r="S39" s="9" t="s">
        <v>45</v>
      </c>
      <c r="T39" s="5"/>
      <c r="U39" s="5"/>
      <c r="V39" s="5"/>
      <c r="W39" s="5"/>
      <c r="X39" s="5"/>
      <c r="Y39" s="5"/>
      <c r="Z39" s="5"/>
      <c r="AA39" s="5"/>
      <c r="AB39" s="5"/>
      <c r="AC39" s="9" t="s">
        <v>46</v>
      </c>
      <c r="AD39" s="5"/>
      <c r="AE39" s="5"/>
      <c r="AF39" s="5"/>
      <c r="AG39" s="5"/>
      <c r="AH39" s="5"/>
      <c r="AI39" s="5"/>
      <c r="AJ39" s="5"/>
      <c r="AK39" s="5"/>
    </row>
    <row r="40" spans="1:37" ht="18" customHeight="1">
      <c r="A40" s="89"/>
      <c r="B40" s="90"/>
      <c r="C40" s="89"/>
      <c r="D40" s="89"/>
      <c r="E40" s="89"/>
      <c r="F40" s="89"/>
      <c r="G40" s="89"/>
      <c r="H40" s="89"/>
      <c r="I40" s="89"/>
      <c r="J40" s="89"/>
      <c r="K40" s="5"/>
      <c r="L40" s="5"/>
      <c r="M40" s="5"/>
      <c r="N40" s="5"/>
      <c r="O40" s="5"/>
      <c r="P40" s="5"/>
      <c r="Q40" s="5"/>
      <c r="R40" s="5"/>
      <c r="S40" s="9"/>
      <c r="T40" s="5"/>
      <c r="U40" s="5"/>
      <c r="V40" s="5"/>
      <c r="W40" s="5"/>
      <c r="X40" s="5"/>
      <c r="Y40" s="5"/>
      <c r="Z40" s="5"/>
      <c r="AA40" s="5"/>
      <c r="AB40" s="5"/>
      <c r="AC40" s="9"/>
      <c r="AD40" s="5"/>
      <c r="AE40" s="5"/>
      <c r="AF40" s="5"/>
      <c r="AG40" s="5"/>
      <c r="AH40" s="5"/>
      <c r="AI40" s="5"/>
      <c r="AJ40" s="5"/>
      <c r="AK40" s="5"/>
    </row>
    <row r="41" spans="1:37" ht="18" customHeight="1">
      <c r="A41" s="89"/>
      <c r="B41" s="90"/>
      <c r="C41" s="89"/>
      <c r="D41" s="89"/>
      <c r="E41" s="89"/>
      <c r="F41" s="89"/>
      <c r="G41" s="89"/>
      <c r="H41" s="89"/>
      <c r="I41" s="89"/>
      <c r="J41" s="89"/>
      <c r="K41" s="5"/>
      <c r="L41" s="5"/>
      <c r="M41" s="5"/>
      <c r="N41" s="5"/>
      <c r="O41" s="5"/>
      <c r="P41" s="5"/>
      <c r="Q41" s="5"/>
      <c r="R41" s="5"/>
      <c r="S41" s="9"/>
      <c r="T41" s="5"/>
      <c r="U41" s="5"/>
      <c r="V41" s="5"/>
      <c r="W41" s="5"/>
      <c r="X41" s="5"/>
      <c r="Y41" s="5"/>
      <c r="Z41" s="5"/>
      <c r="AA41" s="5"/>
      <c r="AB41" s="5"/>
      <c r="AC41" s="9"/>
      <c r="AD41" s="5"/>
      <c r="AE41" s="5"/>
      <c r="AF41" s="5"/>
      <c r="AG41" s="5"/>
      <c r="AH41" s="5"/>
      <c r="AI41" s="5"/>
      <c r="AJ41" s="5"/>
      <c r="AK41" s="5"/>
    </row>
    <row r="42" spans="1:37" ht="11.25" customHeight="1">
      <c r="A42" s="89"/>
      <c r="B42" s="90"/>
      <c r="C42" s="89"/>
      <c r="D42" s="89"/>
      <c r="E42" s="89"/>
      <c r="F42" s="89"/>
      <c r="G42" s="89"/>
      <c r="H42" s="89"/>
      <c r="I42" s="89"/>
      <c r="J42" s="89"/>
      <c r="K42" s="5"/>
      <c r="L42" s="5"/>
      <c r="M42" s="5"/>
      <c r="N42" s="5"/>
      <c r="O42" s="5"/>
      <c r="P42" s="5"/>
      <c r="Q42" s="5"/>
      <c r="R42" s="5"/>
      <c r="S42" s="9"/>
      <c r="T42" s="5"/>
      <c r="U42" s="5"/>
      <c r="V42" s="5"/>
      <c r="W42" s="5"/>
      <c r="X42" s="5"/>
      <c r="Y42" s="5"/>
      <c r="Z42" s="5"/>
      <c r="AA42" s="5"/>
      <c r="AB42" s="5"/>
      <c r="AC42" s="9"/>
      <c r="AD42" s="5"/>
      <c r="AE42" s="5"/>
      <c r="AF42" s="5"/>
      <c r="AG42" s="5"/>
      <c r="AH42" s="5"/>
      <c r="AI42" s="5"/>
      <c r="AJ42" s="5"/>
      <c r="AK42" s="5"/>
    </row>
    <row r="43" spans="1:37" ht="11.25" customHeight="1">
      <c r="A43" s="93"/>
      <c r="B43" s="130" t="s">
        <v>76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 t="s">
        <v>74</v>
      </c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</row>
    <row r="44" spans="1:37" ht="11.25" customHeight="1">
      <c r="A44" s="93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</row>
    <row r="45" spans="1:37" ht="11.25" customHeight="1">
      <c r="A45" s="93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</row>
    <row r="46" spans="1:37" ht="11.25" customHeight="1">
      <c r="A46" s="93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</row>
    <row r="47" spans="4:8" ht="12.75" customHeight="1">
      <c r="D47" s="21"/>
      <c r="E47" s="9"/>
      <c r="H47" s="22"/>
    </row>
    <row r="48" ht="13.5">
      <c r="AJ48" s="5"/>
    </row>
    <row r="49" ht="13.5">
      <c r="AJ49" s="5"/>
    </row>
    <row r="50" ht="13.5">
      <c r="AJ50" s="5"/>
    </row>
    <row r="51" ht="13.5">
      <c r="AJ51" s="5"/>
    </row>
    <row r="52" ht="13.5">
      <c r="AJ52" s="5"/>
    </row>
    <row r="53" ht="13.5">
      <c r="AJ53" s="5"/>
    </row>
    <row r="54" ht="13.5">
      <c r="AJ54" s="5"/>
    </row>
    <row r="55" ht="13.5">
      <c r="AJ55" s="5"/>
    </row>
    <row r="56" ht="13.5">
      <c r="AJ56" s="5"/>
    </row>
    <row r="57" ht="13.5">
      <c r="AJ57" s="5"/>
    </row>
    <row r="58" ht="13.5">
      <c r="AJ58" s="5"/>
    </row>
    <row r="59" ht="13.5">
      <c r="AJ59" s="5"/>
    </row>
    <row r="60" ht="13.5">
      <c r="AJ60" s="5"/>
    </row>
    <row r="61" ht="13.5">
      <c r="AJ61" s="5"/>
    </row>
  </sheetData>
  <sheetProtection/>
  <protectedRanges>
    <protectedRange sqref="C17:C18 B18" name="範囲4"/>
    <protectedRange sqref="K18:L18 M9:R18" name="範囲2"/>
    <protectedRange sqref="K15:K17 L9:L17" name="範囲2_1_1"/>
    <protectedRange sqref="B17" name="範囲4_1_1"/>
    <protectedRange sqref="B10:B16 AC9:AC12 S9:S12" name="範囲1_1_1_1"/>
    <protectedRange sqref="K9:K14" name="範囲2_1_1_1"/>
    <protectedRange sqref="B9" name="範囲1_1_1_1_1"/>
  </protectedRanges>
  <mergeCells count="5">
    <mergeCell ref="G33:H33"/>
    <mergeCell ref="X33:Y33"/>
    <mergeCell ref="AH33:AI33"/>
    <mergeCell ref="B43:U46"/>
    <mergeCell ref="V43:AK46"/>
  </mergeCells>
  <printOptions/>
  <pageMargins left="0" right="0" top="0.1968503937007874" bottom="0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</dc:creator>
  <cp:keywords/>
  <dc:description/>
  <cp:lastModifiedBy>桜井雅美</cp:lastModifiedBy>
  <cp:lastPrinted>2018-01-04T06:13:37Z</cp:lastPrinted>
  <dcterms:created xsi:type="dcterms:W3CDTF">2007-06-18T02:35:52Z</dcterms:created>
  <dcterms:modified xsi:type="dcterms:W3CDTF">2018-03-07T01:31:03Z</dcterms:modified>
  <cp:category/>
  <cp:version/>
  <cp:contentType/>
  <cp:contentStatus/>
</cp:coreProperties>
</file>